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fficio.ragioneria\Desktop\SARA\PCC\2025\I trimestre\"/>
    </mc:Choice>
  </mc:AlternateContent>
  <xr:revisionPtr revIDLastSave="0" documentId="13_ncr:9_{0F5B6F11-197E-4612-92C1-513E78069997}" xr6:coauthVersionLast="47" xr6:coauthVersionMax="47" xr10:uidLastSave="{00000000-0000-0000-0000-000000000000}"/>
  <bookViews>
    <workbookView xWindow="-15" yWindow="1440" windowWidth="26805" windowHeight="14235" firstSheet="6" activeTab="6" xr2:uid="{8B216CB4-8342-4C2C-BF78-55559EF2B39A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Debiti!$A$1:$AC$101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81029"/>
</workbook>
</file>

<file path=xl/calcChain.xml><?xml version="1.0" encoding="utf-8"?>
<calcChain xmlns="http://schemas.openxmlformats.org/spreadsheetml/2006/main">
  <c r="C9" i="6" l="1"/>
  <c r="G9" i="6"/>
  <c r="C10" i="6"/>
  <c r="C11" i="6"/>
  <c r="G11" i="6"/>
  <c r="C13" i="6"/>
  <c r="G13" i="6" s="1"/>
  <c r="G15" i="6"/>
  <c r="L15" i="6"/>
  <c r="J11" i="7"/>
  <c r="AD11" i="7"/>
  <c r="J12" i="7"/>
  <c r="AD12" i="7"/>
  <c r="J13" i="7"/>
  <c r="AD13" i="7"/>
  <c r="J14" i="7"/>
  <c r="AD14" i="7"/>
  <c r="J15" i="7"/>
  <c r="AD15" i="7"/>
  <c r="J16" i="7"/>
  <c r="AD16" i="7"/>
  <c r="J17" i="7"/>
  <c r="AD17" i="7"/>
  <c r="J18" i="7"/>
  <c r="AD18" i="7"/>
  <c r="J19" i="7"/>
  <c r="AD19" i="7"/>
  <c r="J20" i="7"/>
  <c r="AD20" i="7"/>
  <c r="J21" i="7"/>
  <c r="AD21" i="7"/>
  <c r="J22" i="7"/>
  <c r="AD22" i="7"/>
  <c r="J23" i="7"/>
  <c r="AD23" i="7"/>
  <c r="J24" i="7"/>
  <c r="AD24" i="7"/>
  <c r="J25" i="7"/>
  <c r="AD25" i="7"/>
  <c r="J26" i="7"/>
  <c r="AD26" i="7"/>
  <c r="J27" i="7"/>
  <c r="AD27" i="7"/>
  <c r="J28" i="7"/>
  <c r="AD28" i="7"/>
  <c r="J29" i="7"/>
  <c r="AD29" i="7"/>
  <c r="J30" i="7"/>
  <c r="AD30" i="7"/>
  <c r="J31" i="7"/>
  <c r="AD31" i="7"/>
  <c r="J32" i="7"/>
  <c r="AD32" i="7"/>
  <c r="J33" i="7"/>
  <c r="AD33" i="7"/>
  <c r="J34" i="7"/>
  <c r="AD34" i="7"/>
  <c r="J35" i="7"/>
  <c r="AD35" i="7"/>
  <c r="J36" i="7"/>
  <c r="AD36" i="7"/>
  <c r="J37" i="7"/>
  <c r="AD37" i="7"/>
  <c r="J38" i="7"/>
  <c r="AD38" i="7"/>
  <c r="J39" i="7"/>
  <c r="AD39" i="7"/>
  <c r="J40" i="7"/>
  <c r="AD40" i="7"/>
  <c r="G42" i="7"/>
  <c r="G5" i="7" s="1"/>
  <c r="H42" i="7"/>
  <c r="J42" i="7"/>
  <c r="G6" i="7" s="1"/>
  <c r="C7" i="6" s="1"/>
  <c r="L13" i="6" s="1"/>
  <c r="E5" i="6" s="1"/>
  <c r="H8" i="8"/>
</calcChain>
</file>

<file path=xl/sharedStrings.xml><?xml version="1.0" encoding="utf-8"?>
<sst xmlns="http://schemas.openxmlformats.org/spreadsheetml/2006/main" count="790" uniqueCount="295">
  <si>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</si>
  <si>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</si>
  <si>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</si>
  <si>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</si>
  <si>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</si>
  <si>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</si>
  <si>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</si>
  <si>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</si>
  <si>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</si>
  <si>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</si>
  <si>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</si>
  <si>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</si>
  <si>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</si>
  <si>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</si>
  <si>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</si>
  <si>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</si>
  <si>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</si>
  <si>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</si>
  <si>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</si>
  <si>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</si>
  <si>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</si>
  <si>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</si>
  <si>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</si>
  <si>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</si>
  <si>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</si>
  <si>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</si>
  <si>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</si>
  <si>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</si>
  <si>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</si>
  <si>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</si>
  <si>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</si>
  <si>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</si>
  <si>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</si>
  <si>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</si>
  <si>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</si>
  <si>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</si>
  <si>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</si>
  <si>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</si>
  <si>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</si>
  <si>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</si>
  <si>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</si>
  <si>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</si>
  <si>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</si>
  <si>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</si>
  <si>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</si>
  <si>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</si>
  <si>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</si>
  <si>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</si>
  <si>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</si>
  <si>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</si>
  <si>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</si>
  <si>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</si>
  <si>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</si>
  <si>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</si>
  <si>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</si>
  <si>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</si>
  <si>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</si>
  <si>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</si>
  <si>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</si>
  <si>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</si>
  <si>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</si>
  <si>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</si>
  <si>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</si>
  <si>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</si>
  <si>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</si>
  <si>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</si>
  <si>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</si>
  <si>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</si>
  <si>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</si>
  <si>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</si>
  <si>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</si>
  <si>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</si>
  <si>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Comunicazione dello Stock del Debito Commerciale alla Data del 31/03/2025</t>
  </si>
  <si>
    <t>Ammontare Complessivo dei Debiti</t>
  </si>
  <si>
    <t>Ammontare Complessivo dei Debiti (AL NETTO DELL'IVA SPLIT PAYMENT)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</si>
  <si>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</si>
  <si>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</si>
  <si>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</si>
  <si>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</si>
  <si>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</si>
  <si>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</si>
  <si>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</si>
  <si>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</si>
  <si>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</si>
  <si>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</si>
  <si>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</si>
  <si>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</si>
  <si>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</si>
  <si>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</si>
  <si>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</si>
  <si>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</si>
  <si>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</si>
  <si>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</si>
  <si>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</si>
  <si>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</si>
  <si>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</si>
  <si>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</si>
  <si>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</si>
  <si>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</si>
  <si>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</si>
  <si>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</si>
  <si>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</si>
  <si>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</si>
  <si>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</si>
  <si>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</si>
  <si>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</si>
  <si>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</si>
  <si>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</si>
  <si>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</si>
  <si>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</si>
  <si>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</si>
  <si>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</si>
  <si>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</si>
  <si>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</si>
  <si>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</si>
  <si>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</si>
  <si>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</si>
  <si>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</si>
  <si>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Montalto Pavese</t>
  </si>
  <si>
    <t>Vengono visualizzate tutte le Fatture SCADUTE E NON PAGATE al 31/03/2025</t>
  </si>
  <si>
    <t>11/08/2020</t>
  </si>
  <si>
    <t>3622590</t>
  </si>
  <si>
    <t>31/12/2018</t>
  </si>
  <si>
    <t>"Linea Diretta" - Servizio Assistenza Nexi Payments SpA 800324722 Codice Personale d'identificazione 035629930 Per i costi telef. visiti il sito www.nexi.it - menu' Trasparenza Mandato SEPA SDD: 792254521438700002 Art.17-ter DPR 633/72 - Scissione dei pag</t>
  </si>
  <si>
    <t>SI</t>
  </si>
  <si>
    <t/>
  </si>
  <si>
    <t>2019</t>
  </si>
  <si>
    <t>268</t>
  </si>
  <si>
    <t>30/01/2019</t>
  </si>
  <si>
    <t>NEXI PAYMENTS S.p.A.</t>
  </si>
  <si>
    <t>04107060966</t>
  </si>
  <si>
    <t>2</t>
  </si>
  <si>
    <t>SERVIZIO FINANZIARIO</t>
  </si>
  <si>
    <t>01/03/2019</t>
  </si>
  <si>
    <t>04/09/2020</t>
  </si>
  <si>
    <t>3101813</t>
  </si>
  <si>
    <t>16/07/2020</t>
  </si>
  <si>
    <t>"Linea Diretta" - Servizio Assistenza Nexi Payments SpA 8003 Codice Personale d'identificazione 035629930 Per i costi telef. visiti il sito www.nexi.it - menu' Trasparenza Mandato SEPA SDD: 792254521438700002 Art.17-ter DPR 633/72 - Scissione dei pagament</t>
  </si>
  <si>
    <t>2020</t>
  </si>
  <si>
    <t>1972</t>
  </si>
  <si>
    <t>24/07/2020</t>
  </si>
  <si>
    <t>23/08/2020</t>
  </si>
  <si>
    <t>05/07/2021</t>
  </si>
  <si>
    <t>2399641</t>
  </si>
  <si>
    <t>16/04/2019</t>
  </si>
  <si>
    <t>724516536</t>
  </si>
  <si>
    <t>1069</t>
  </si>
  <si>
    <t>17/04/2019</t>
  </si>
  <si>
    <t>1010802</t>
  </si>
  <si>
    <t>17/05/2019</t>
  </si>
  <si>
    <t>2808039</t>
  </si>
  <si>
    <t>12/07/2019</t>
  </si>
  <si>
    <t>1950</t>
  </si>
  <si>
    <t>30/07/2019</t>
  </si>
  <si>
    <t>29/08/2019</t>
  </si>
  <si>
    <t>3221893</t>
  </si>
  <si>
    <t>15/10/2019</t>
  </si>
  <si>
    <t>2793</t>
  </si>
  <si>
    <t>09/11/2019</t>
  </si>
  <si>
    <t>09/12/2019</t>
  </si>
  <si>
    <t>02/08/2021</t>
  </si>
  <si>
    <t>2791621</t>
  </si>
  <si>
    <t>12/04/2021</t>
  </si>
  <si>
    <t>2021</t>
  </si>
  <si>
    <t>955</t>
  </si>
  <si>
    <t>16/04/2021</t>
  </si>
  <si>
    <t>15/05/2021</t>
  </si>
  <si>
    <t>2252082</t>
  </si>
  <si>
    <t>15/01/2021</t>
  </si>
  <si>
    <t>4397792728</t>
  </si>
  <si>
    <t>160</t>
  </si>
  <si>
    <t>19/01/2021</t>
  </si>
  <si>
    <t>18/02/2021</t>
  </si>
  <si>
    <t>15/12/2021</t>
  </si>
  <si>
    <t>2229041</t>
  </si>
  <si>
    <t>30/01/2020</t>
  </si>
  <si>
    <t>278</t>
  </si>
  <si>
    <t>29/02/2020</t>
  </si>
  <si>
    <t>2654997</t>
  </si>
  <si>
    <t>17/04/2020</t>
  </si>
  <si>
    <t>1108</t>
  </si>
  <si>
    <t>21/05/2020</t>
  </si>
  <si>
    <t>3564437</t>
  </si>
  <si>
    <t>27/10/2020</t>
  </si>
  <si>
    <t>2924</t>
  </si>
  <si>
    <t>29/10/2020</t>
  </si>
  <si>
    <t>27/11/2020</t>
  </si>
  <si>
    <t>3249252</t>
  </si>
  <si>
    <t>09/07/2021</t>
  </si>
  <si>
    <t>"Linea Diretta" - Servizio Assistenza Nexi Payments SpA 0234 Codice Personale d'identificazione 035629930 Per i costi telef. visiti il sito www.nexi.it - menu' Trasparenza Mandato SEPA SDD: 792254521438700002 Art.17-ter DPR 633/72 - Scissione dei pagament</t>
  </si>
  <si>
    <t>2184</t>
  </si>
  <si>
    <t>10/08/2021</t>
  </si>
  <si>
    <t>08/09/2021</t>
  </si>
  <si>
    <t>3710843</t>
  </si>
  <si>
    <t>11/10/2021</t>
  </si>
  <si>
    <t>2897</t>
  </si>
  <si>
    <t>26/10/2021</t>
  </si>
  <si>
    <t>24/11/2021</t>
  </si>
  <si>
    <t>16/02/2023</t>
  </si>
  <si>
    <t>2273793</t>
  </si>
  <si>
    <t>05/01/2023</t>
  </si>
  <si>
    <t>Canone POS IV Trimestre 2022</t>
  </si>
  <si>
    <t>2023</t>
  </si>
  <si>
    <t>146</t>
  </si>
  <si>
    <t>12/01/2023</t>
  </si>
  <si>
    <t>1010803</t>
  </si>
  <si>
    <t>10/02/2023</t>
  </si>
  <si>
    <t>20/04/2023</t>
  </si>
  <si>
    <t>2691950</t>
  </si>
  <si>
    <t>14/04/2023</t>
  </si>
  <si>
    <t>Canone pos I trimestre 2023</t>
  </si>
  <si>
    <t>NO</t>
  </si>
  <si>
    <t>Documento NO Split/Reverse</t>
  </si>
  <si>
    <t>1813</t>
  </si>
  <si>
    <t>19/05/2023</t>
  </si>
  <si>
    <t>19/07/2023</t>
  </si>
  <si>
    <t>3150201</t>
  </si>
  <si>
    <t>12/07/2023</t>
  </si>
  <si>
    <t>Canone pos II trimestre 2023</t>
  </si>
  <si>
    <t>3142</t>
  </si>
  <si>
    <t>18/08/2023</t>
  </si>
  <si>
    <t>31/10/2023</t>
  </si>
  <si>
    <t>3604502</t>
  </si>
  <si>
    <t>10/10/2023</t>
  </si>
  <si>
    <t>"Linea Diretta" - Servizio Assistenza Nexi Payments SpA 02345448 Codice Personale d'identificazione 035629930 Per i costi telef. visiti il sito www.nexi.it - menu' Trasparenza Mandato SEPA SDD: 792254521438700002 Art.17-ter DPR 633/72 - Scissione dei paga</t>
  </si>
  <si>
    <t>4393</t>
  </si>
  <si>
    <t>17/10/2023</t>
  </si>
  <si>
    <t>16/11/2023</t>
  </si>
  <si>
    <t>29/01/2024</t>
  </si>
  <si>
    <t>2349892</t>
  </si>
  <si>
    <t>10/01/2024</t>
  </si>
  <si>
    <t>Canone funzionamento Pos IV trimestre 2023</t>
  </si>
  <si>
    <t>2024</t>
  </si>
  <si>
    <t>310</t>
  </si>
  <si>
    <t>21/01/2024</t>
  </si>
  <si>
    <t>20/02/2024</t>
  </si>
  <si>
    <t>07/02/2022</t>
  </si>
  <si>
    <t>BOL_SI_PA20220002982</t>
  </si>
  <si>
    <t>31/01/2022</t>
  </si>
  <si>
    <t>Nota di credito acqua Municipio Ottobre/Dicembre 2021</t>
  </si>
  <si>
    <t>2022</t>
  </si>
  <si>
    <t>505</t>
  </si>
  <si>
    <t>05/02/2022</t>
  </si>
  <si>
    <t>PAVIA ACQUE S.C.A.R.L.</t>
  </si>
  <si>
    <t>02234900187</t>
  </si>
  <si>
    <t>3</t>
  </si>
  <si>
    <t>SERVIZIO TECNICO</t>
  </si>
  <si>
    <t>06/03/2022</t>
  </si>
  <si>
    <t>29/01/2025</t>
  </si>
  <si>
    <t>BOL_SI_PA20250003139</t>
  </si>
  <si>
    <t>27/01/2025</t>
  </si>
  <si>
    <t>Fornitura acqua Museo delle Api Ott./Dic. 2024 (F. 3139)</t>
  </si>
  <si>
    <t>13909625721</t>
  </si>
  <si>
    <t>2025</t>
  </si>
  <si>
    <t>499</t>
  </si>
  <si>
    <t>1090403</t>
  </si>
  <si>
    <t>26/02/2025</t>
  </si>
  <si>
    <t>10/03/2025</t>
  </si>
  <si>
    <t>1/001</t>
  </si>
  <si>
    <t>27/02/2025</t>
  </si>
  <si>
    <t>INCARICO PROGETTAZIONE PALESTRA</t>
  </si>
  <si>
    <t>B138B66103</t>
  </si>
  <si>
    <t>14128322597</t>
  </si>
  <si>
    <t>960</t>
  </si>
  <si>
    <t>REGUZZI ROBERTA</t>
  </si>
  <si>
    <t>01361440181</t>
  </si>
  <si>
    <t>RGZRRT59E57M162B</t>
  </si>
  <si>
    <t>2010501</t>
  </si>
  <si>
    <t>29/03/2025</t>
  </si>
  <si>
    <t>17/03/2025</t>
  </si>
  <si>
    <t>V03250002459</t>
  </si>
  <si>
    <t>28/02/2025</t>
  </si>
  <si>
    <t>Illuminazione Costa Bruciata Dic. 24/Genn. 25 - (F. 2459)</t>
  </si>
  <si>
    <t>ZAE13FF919</t>
  </si>
  <si>
    <t>14145508498</t>
  </si>
  <si>
    <t>1023</t>
  </si>
  <si>
    <t>03/03/2025</t>
  </si>
  <si>
    <t>SORGENIA SPA</t>
  </si>
  <si>
    <t>12874490159</t>
  </si>
  <si>
    <t>07756640012</t>
  </si>
  <si>
    <t>1080203</t>
  </si>
  <si>
    <t>31/03/2025</t>
  </si>
  <si>
    <t>V03250002613</t>
  </si>
  <si>
    <t>Illuminazione Via del Pozzo Dic. 24/Genn. 25 (F. 2613)</t>
  </si>
  <si>
    <t>14145519319</t>
  </si>
  <si>
    <t>1022</t>
  </si>
  <si>
    <t>V03250002681</t>
  </si>
  <si>
    <t>Illuminazione p.zza IV Novembre dic. 25/Genn. 25 (F. 2681)</t>
  </si>
  <si>
    <t>14145510760</t>
  </si>
  <si>
    <t>1024</t>
  </si>
  <si>
    <t>V03250002746</t>
  </si>
  <si>
    <t>Illuminazione Ca' del Fosso Dic. 24/Genn.25 (F.2746)</t>
  </si>
  <si>
    <t>14145521984</t>
  </si>
  <si>
    <t>1021</t>
  </si>
  <si>
    <t>TOTALI: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</si>
</sst>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99" formatCode="_-[$€-2]\ * #,##0.00_-;\-[$€-2]\ * #,##0.00_-;_-[$€-2]\ * &quot;-&quot;??_-"/>
  </numFmts>
  <fonts count="40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9" fillId="0" borderId="0" applyFont="0" applyFill="0" applyBorder="0" applyAlignment="0" applyProtection="0"/>
    <xf numFmtId="0" fontId="7" fillId="7" borderId="1" applyNumberFormat="0" applyAlignment="0" applyProtection="0"/>
    <xf numFmtId="41" fontId="39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9" fillId="0" borderId="0"/>
    <xf numFmtId="0" fontId="39" fillId="0" borderId="0"/>
    <xf numFmtId="0" fontId="37" fillId="0" borderId="0"/>
    <xf numFmtId="0" fontId="9" fillId="0" borderId="0"/>
    <xf numFmtId="0" fontId="39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8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 applyProtection="1">
      <alignment horizontal="center" vertical="center" wrapText="1"/>
    </xf>
    <xf numFmtId="0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Fill="1" applyBorder="1" applyAlignment="1" applyProtection="1">
      <alignment horizontal="lef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3" fontId="21" fillId="6" borderId="15" xfId="32" applyNumberFormat="1" applyFont="1" applyFill="1" applyBorder="1" applyAlignment="1" applyProtection="1">
      <alignment horizontal="center" vertical="center" wrapText="1"/>
    </xf>
    <xf numFmtId="0" fontId="17" fillId="0" borderId="22" xfId="32" applyNumberFormat="1" applyFont="1" applyBorder="1" applyAlignment="1" applyProtection="1">
      <alignment horizontal="left" vertical="center"/>
    </xf>
    <xf numFmtId="4" fontId="1" fillId="26" borderId="14" xfId="0" applyNumberFormat="1" applyFont="1" applyFill="1" applyBorder="1" applyAlignment="1">
      <alignment horizontal="right" vertical="center"/>
    </xf>
    <xf numFmtId="49" fontId="21" fillId="0" borderId="0" xfId="32" quotePrefix="1" applyNumberFormat="1" applyFont="1" applyBorder="1" applyAlignment="1" applyProtection="1">
      <alignment horizontal="left" vertical="center"/>
    </xf>
    <xf numFmtId="0" fontId="21" fillId="0" borderId="0" xfId="32" quotePrefix="1" applyNumberFormat="1" applyFont="1" applyBorder="1" applyAlignment="1" applyProtection="1">
      <alignment horizontal="center" vertical="center"/>
    </xf>
    <xf numFmtId="0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right" vertical="center"/>
    </xf>
    <xf numFmtId="49" fontId="22" fillId="17" borderId="27" xfId="0" applyNumberFormat="1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14" fontId="17" fillId="0" borderId="27" xfId="32" applyNumberFormat="1" applyFont="1" applyBorder="1" applyAlignment="1" applyProtection="1">
      <alignment horizontal="center" vertical="center" wrapText="1"/>
    </xf>
    <xf numFmtId="0" fontId="17" fillId="0" borderId="28" xfId="3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9" borderId="21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0" fillId="17" borderId="31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2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20" xfId="32" applyNumberFormat="1" applyFont="1" applyFill="1" applyBorder="1" applyAlignment="1" applyProtection="1">
      <alignment horizontal="center" vertical="center"/>
    </xf>
    <xf numFmtId="4" fontId="17" fillId="6" borderId="22" xfId="32" applyNumberFormat="1" applyFont="1" applyFill="1" applyBorder="1" applyAlignment="1" applyProtection="1">
      <alignment horizontal="center" vertical="center" wrapText="1"/>
    </xf>
    <xf numFmtId="4" fontId="17" fillId="6" borderId="20" xfId="32" applyNumberFormat="1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7" fillId="24" borderId="2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Border="1" applyAlignment="1" applyProtection="1">
      <alignment horizontal="left" vertical="center"/>
    </xf>
    <xf numFmtId="0" fontId="17" fillId="0" borderId="31" xfId="32" applyNumberFormat="1" applyFont="1" applyBorder="1" applyAlignment="1" applyProtection="1">
      <alignment horizontal="center" vertical="center"/>
    </xf>
    <xf numFmtId="0" fontId="0" fillId="0" borderId="32" xfId="0" applyBorder="1" applyAlignment="1"/>
    <xf numFmtId="0" fontId="17" fillId="0" borderId="11" xfId="32" applyNumberFormat="1" applyFont="1" applyBorder="1" applyAlignment="1" applyProtection="1">
      <alignment horizontal="center" vertical="center"/>
    </xf>
    <xf numFmtId="0" fontId="0" fillId="0" borderId="24" xfId="0" applyBorder="1" applyAlignment="1"/>
    <xf numFmtId="0" fontId="17" fillId="0" borderId="12" xfId="32" applyNumberFormat="1" applyFont="1" applyBorder="1" applyAlignment="1" applyProtection="1">
      <alignment horizontal="center" vertical="center"/>
    </xf>
    <xf numFmtId="0" fontId="0" fillId="0" borderId="23" xfId="0" applyBorder="1" applyAlignment="1"/>
    <xf numFmtId="0" fontId="17" fillId="0" borderId="19" xfId="32" applyNumberFormat="1" applyFont="1" applyBorder="1" applyAlignment="1" applyProtection="1">
      <alignment horizontal="center" vertical="center"/>
    </xf>
    <xf numFmtId="0" fontId="17" fillId="0" borderId="32" xfId="32" applyNumberFormat="1" applyFont="1" applyBorder="1" applyAlignment="1" applyProtection="1">
      <alignment horizontal="center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20" fillId="17" borderId="22" xfId="32" applyNumberFormat="1" applyFont="1" applyFill="1" applyBorder="1" applyAlignment="1" applyProtection="1">
      <alignment horizontal="center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162A8C8D-62F2-4D08-BE0B-E76039E668F5}"/>
    <cellStyle name="Input" xfId="29" builtinId="20" customBuiltin="1"/>
    <cellStyle name="Migliaia [0] 2" xfId="30" xr:uid="{74BFDCDE-4938-45E5-9BD3-00A123067CBD}"/>
    <cellStyle name="Neutrale" xfId="31" builtinId="28" customBuiltin="1"/>
    <cellStyle name="Normale" xfId="0" builtinId="0"/>
    <cellStyle name="Normale 2" xfId="32" xr:uid="{D3137860-4CA4-4A96-B418-4E2F4D6F5550}"/>
    <cellStyle name="Normale 2 2" xfId="33" xr:uid="{CD05A901-DF7C-443C-B257-F897F9A0F238}"/>
    <cellStyle name="Normale 3" xfId="34" xr:uid="{7D17C318-6E5C-4350-B6EF-3E979D70F40F}"/>
    <cellStyle name="Normale 4" xfId="35" xr:uid="{7E500919-7B7B-452E-B021-2642861A1AD6}"/>
    <cellStyle name="Normale 5" xfId="36" xr:uid="{1164DA2C-D6CC-4BD0-8BF2-D4845C3CE444}"/>
    <cellStyle name="Normale_Foglio1" xfId="37" xr:uid="{0A2E3081-E67B-4AFB-A251-4763DBEC318A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7807-C9CE-41FC-9A76-47FD0652BCA3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62" customFormat="1" ht="23.1" customHeight="1" x14ac:dyDescent="0.2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3D25885C-6416-48C1-A13B-820D1FF71CB8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AE87-38B2-4E3F-8A00-4F0DA1BE6420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8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9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19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9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19" t="s">
        <v>14</v>
      </c>
      <c r="B5" s="221"/>
      <c r="C5" s="220"/>
      <c r="D5" s="219" t="s">
        <v>15</v>
      </c>
      <c r="E5" s="221"/>
      <c r="F5" s="221"/>
      <c r="G5" s="221"/>
      <c r="H5" s="220"/>
      <c r="I5" s="219" t="s">
        <v>16</v>
      </c>
      <c r="J5" s="221"/>
      <c r="K5" s="220"/>
      <c r="L5" s="219" t="s">
        <v>1</v>
      </c>
      <c r="M5" s="221"/>
      <c r="N5" s="221"/>
      <c r="O5" s="219" t="s">
        <v>17</v>
      </c>
      <c r="P5" s="220"/>
      <c r="Q5" s="219" t="s">
        <v>18</v>
      </c>
      <c r="R5" s="221"/>
      <c r="S5" s="221"/>
      <c r="T5" s="220"/>
      <c r="U5" s="219" t="s">
        <v>19</v>
      </c>
      <c r="V5" s="221"/>
      <c r="W5" s="221"/>
      <c r="X5" s="58" t="s">
        <v>47</v>
      </c>
      <c r="Y5" s="219" t="s">
        <v>20</v>
      </c>
      <c r="Z5" s="220"/>
      <c r="AA5" s="225" t="s">
        <v>41</v>
      </c>
      <c r="AB5" s="226"/>
      <c r="AC5" s="226"/>
      <c r="AD5" s="226"/>
      <c r="AE5" s="226"/>
      <c r="AF5" s="226"/>
      <c r="AG5" s="226"/>
      <c r="AH5" s="227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dataValidations count="1">
    <dataValidation type="list" allowBlank="1" showInputMessage="1" showErrorMessage="1" sqref="AG7" xr:uid="{9C7851CC-DA6F-440E-8641-D623383039CF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C2D0-5C4B-4FAD-8FCB-849B2A2842F6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6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2"/>
      <c r="P3" s="232"/>
      <c r="Q3" s="232"/>
      <c r="R3" s="233"/>
    </row>
    <row r="4" spans="1:18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18" s="62" customFormat="1" ht="23.1" customHeight="1" x14ac:dyDescent="0.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4" t="s">
        <v>13</v>
      </c>
      <c r="L5" s="235"/>
      <c r="M5" s="235"/>
      <c r="N5" s="235"/>
      <c r="O5" s="235"/>
      <c r="P5" s="235"/>
      <c r="Q5" s="236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A54BF0C1-6A17-4093-A21B-D929771C4E23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1228-8B11-4C17-BDED-ECD8AD7F679D}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9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5" t="s">
        <v>57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2"/>
      <c r="AF4" s="242"/>
      <c r="AG4" s="242"/>
      <c r="AH4" s="243"/>
      <c r="AI4" s="244"/>
    </row>
    <row r="5" spans="1:38" s="90" customFormat="1" ht="23.1" customHeight="1" x14ac:dyDescent="0.2">
      <c r="A5" s="225" t="s">
        <v>14</v>
      </c>
      <c r="B5" s="245"/>
      <c r="C5" s="246"/>
      <c r="D5" s="225" t="s">
        <v>15</v>
      </c>
      <c r="E5" s="245"/>
      <c r="F5" s="245"/>
      <c r="G5" s="245"/>
      <c r="H5" s="245"/>
      <c r="I5" s="245"/>
      <c r="J5" s="245"/>
      <c r="K5" s="246"/>
      <c r="L5" s="225" t="s">
        <v>16</v>
      </c>
      <c r="M5" s="245"/>
      <c r="N5" s="246"/>
      <c r="O5" s="225" t="s">
        <v>1</v>
      </c>
      <c r="P5" s="245"/>
      <c r="Q5" s="245"/>
      <c r="R5" s="225" t="s">
        <v>17</v>
      </c>
      <c r="S5" s="246"/>
      <c r="T5" s="225" t="s">
        <v>18</v>
      </c>
      <c r="U5" s="245"/>
      <c r="V5" s="245"/>
      <c r="W5" s="246"/>
      <c r="X5" s="225" t="s">
        <v>19</v>
      </c>
      <c r="Y5" s="245"/>
      <c r="Z5" s="245"/>
      <c r="AA5" s="103" t="s">
        <v>47</v>
      </c>
      <c r="AB5" s="225" t="s">
        <v>20</v>
      </c>
      <c r="AC5" s="246"/>
      <c r="AD5" s="225" t="s">
        <v>64</v>
      </c>
      <c r="AE5" s="249"/>
      <c r="AF5" s="249"/>
      <c r="AG5" s="249"/>
      <c r="AH5" s="249"/>
      <c r="AI5" s="244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47"/>
      <c r="AK6" s="248"/>
      <c r="AL6" s="248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  <mergeCell ref="L5:N5"/>
    <mergeCell ref="O5:Q5"/>
    <mergeCell ref="R5:S5"/>
  </mergeCells>
  <dataValidations count="1">
    <dataValidation type="list" allowBlank="1" showInputMessage="1" showErrorMessage="1" sqref="AI7 I7" xr:uid="{8035763A-9856-41DF-A3D0-982B9F340C91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A611-85DA-43D3-B65C-1AA5982DB132}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6" t="s">
        <v>56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3"/>
    </row>
    <row r="4" spans="1:15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15" s="62" customFormat="1" ht="23.1" customHeight="1" x14ac:dyDescent="0.2">
      <c r="A5" s="230" t="s">
        <v>63</v>
      </c>
      <c r="B5" s="231"/>
      <c r="C5" s="231"/>
      <c r="D5" s="231"/>
      <c r="E5" s="231"/>
      <c r="F5" s="231"/>
      <c r="G5" s="231"/>
      <c r="H5" s="231"/>
      <c r="I5" s="231"/>
      <c r="J5" s="231"/>
      <c r="K5" s="250" t="s">
        <v>64</v>
      </c>
      <c r="L5" s="251"/>
      <c r="M5" s="251"/>
      <c r="N5" s="251"/>
      <c r="O5" s="252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0994-3703-4F5D-AF09-3AC42E9EFF99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5"/>
    </row>
    <row r="3" spans="1:16" s="90" customFormat="1" ht="23.1" customHeight="1" x14ac:dyDescent="0.2">
      <c r="A3" s="269" t="s">
        <v>103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1"/>
    </row>
    <row r="4" spans="1:16" s="90" customFormat="1" ht="23.1" customHeight="1" x14ac:dyDescent="0.2">
      <c r="A4" s="98"/>
      <c r="B4" s="101"/>
      <c r="C4" s="177"/>
      <c r="D4" s="177"/>
      <c r="E4" s="140"/>
      <c r="F4" s="177"/>
      <c r="J4" s="176"/>
      <c r="K4" s="163"/>
      <c r="L4" s="163"/>
      <c r="M4" s="162"/>
    </row>
    <row r="5" spans="1:16" s="90" customFormat="1" ht="32.25" customHeight="1" x14ac:dyDescent="0.2">
      <c r="A5" s="264" t="s">
        <v>102</v>
      </c>
      <c r="B5" s="265"/>
      <c r="C5" s="184" t="s">
        <v>101</v>
      </c>
      <c r="D5" s="183"/>
      <c r="E5" s="182" t="str">
        <f>IF(OR(L13="SI",L15="SI"),"SI","NO")</f>
        <v>SI</v>
      </c>
      <c r="F5" s="159"/>
      <c r="G5" s="159"/>
      <c r="H5" s="159"/>
      <c r="I5" s="159"/>
      <c r="J5" s="159"/>
      <c r="K5" s="159"/>
      <c r="L5" s="159"/>
      <c r="M5" s="157"/>
      <c r="N5" s="273" t="s">
        <v>100</v>
      </c>
      <c r="O5" s="274"/>
    </row>
    <row r="6" spans="1:16" s="90" customFormat="1" ht="23.1" customHeight="1" x14ac:dyDescent="0.2">
      <c r="A6" s="98"/>
      <c r="B6" s="101"/>
      <c r="C6" s="102"/>
      <c r="D6" s="177"/>
      <c r="E6" s="181"/>
      <c r="F6" s="177"/>
      <c r="J6" s="176"/>
      <c r="K6" s="163"/>
      <c r="L6" s="163"/>
      <c r="M6" s="162"/>
    </row>
    <row r="7" spans="1:16" s="90" customFormat="1" ht="23.1" customHeight="1" x14ac:dyDescent="0.2">
      <c r="A7" s="254" t="s">
        <v>99</v>
      </c>
      <c r="B7" s="258"/>
      <c r="C7" s="161">
        <f>Debiti!G6</f>
        <v>4634.1600000000008</v>
      </c>
      <c r="D7" s="159"/>
      <c r="E7" s="278" t="s">
        <v>112</v>
      </c>
      <c r="F7" s="279"/>
      <c r="G7" s="279"/>
      <c r="H7" s="97"/>
      <c r="I7" s="180"/>
      <c r="J7" s="179"/>
      <c r="K7" s="97"/>
      <c r="L7" s="170"/>
      <c r="M7" s="178"/>
      <c r="N7" s="273" t="s">
        <v>98</v>
      </c>
      <c r="O7" s="274"/>
      <c r="P7" s="274"/>
    </row>
    <row r="8" spans="1:16" s="90" customFormat="1" ht="23.1" customHeight="1" x14ac:dyDescent="0.2">
      <c r="A8" s="98"/>
      <c r="B8" s="101"/>
      <c r="C8" s="102"/>
      <c r="D8" s="177"/>
      <c r="E8" s="140"/>
      <c r="F8" s="102"/>
      <c r="G8" s="99"/>
      <c r="J8" s="176"/>
      <c r="K8" s="163"/>
      <c r="L8" s="163"/>
      <c r="M8" s="162"/>
    </row>
    <row r="9" spans="1:16" s="90" customFormat="1" ht="23.1" customHeight="1" x14ac:dyDescent="0.2">
      <c r="A9" s="266" t="s">
        <v>97</v>
      </c>
      <c r="B9" s="272"/>
      <c r="C9" s="171">
        <f>ElencoFatture!O6</f>
        <v>0</v>
      </c>
      <c r="D9" s="172"/>
      <c r="E9" s="266" t="s">
        <v>91</v>
      </c>
      <c r="F9" s="267" t="s">
        <v>96</v>
      </c>
      <c r="G9" s="175">
        <f>C9/100*5</f>
        <v>0</v>
      </c>
      <c r="J9" s="159"/>
      <c r="L9" s="159"/>
      <c r="M9" s="157"/>
    </row>
    <row r="10" spans="1:16" s="90" customFormat="1" ht="23.1" customHeight="1" x14ac:dyDescent="0.2">
      <c r="A10" s="266" t="s">
        <v>95</v>
      </c>
      <c r="B10" s="267"/>
      <c r="C10" s="171">
        <f>ElencoFatture!O7</f>
        <v>0</v>
      </c>
      <c r="D10" s="172"/>
      <c r="E10" s="174"/>
      <c r="F10" s="174"/>
      <c r="G10" s="173"/>
      <c r="H10" s="159"/>
      <c r="I10" s="159"/>
      <c r="J10" s="159"/>
      <c r="K10" s="159"/>
      <c r="L10" s="159"/>
      <c r="M10" s="157"/>
    </row>
    <row r="11" spans="1:16" s="90" customFormat="1" ht="23.1" customHeight="1" x14ac:dyDescent="0.2">
      <c r="A11" s="266" t="s">
        <v>94</v>
      </c>
      <c r="B11" s="268"/>
      <c r="C11" s="171">
        <f>ElencoFatture!O8</f>
        <v>0</v>
      </c>
      <c r="D11" s="172"/>
      <c r="E11" s="266" t="s">
        <v>91</v>
      </c>
      <c r="F11" s="272"/>
      <c r="G11" s="171">
        <f>C11/100*5</f>
        <v>0</v>
      </c>
      <c r="H11" s="159"/>
      <c r="I11" s="277"/>
      <c r="J11" s="277"/>
      <c r="K11" s="97"/>
      <c r="L11" s="170"/>
      <c r="M11" s="157"/>
      <c r="N11" s="273" t="s">
        <v>93</v>
      </c>
      <c r="O11" s="274"/>
      <c r="P11" s="274"/>
    </row>
    <row r="12" spans="1:16" s="90" customFormat="1" ht="23.1" customHeight="1" x14ac:dyDescent="0.2">
      <c r="A12" s="168"/>
      <c r="B12" s="167"/>
      <c r="C12" s="165"/>
      <c r="D12" s="130"/>
      <c r="E12" s="166"/>
      <c r="F12" s="165"/>
      <c r="G12" s="164"/>
      <c r="I12" s="99"/>
      <c r="J12" s="101"/>
      <c r="K12" s="163"/>
      <c r="L12" s="100"/>
      <c r="M12" s="162"/>
    </row>
    <row r="13" spans="1:16" s="90" customFormat="1" ht="23.1" customHeight="1" x14ac:dyDescent="0.2">
      <c r="A13" s="254" t="s">
        <v>92</v>
      </c>
      <c r="B13" s="255"/>
      <c r="C13" s="161">
        <f>C11</f>
        <v>0</v>
      </c>
      <c r="D13" s="169"/>
      <c r="E13" s="254" t="s">
        <v>91</v>
      </c>
      <c r="F13" s="255"/>
      <c r="G13" s="160">
        <f>C13/100*5</f>
        <v>0</v>
      </c>
      <c r="H13" s="159"/>
      <c r="I13" s="259" t="s">
        <v>90</v>
      </c>
      <c r="J13" s="260"/>
      <c r="L13" s="158" t="str">
        <f>IF(ROUND(C7,2)&lt;=ROUND(G13,2),"SI","NO")</f>
        <v>NO</v>
      </c>
      <c r="M13" s="157"/>
      <c r="N13" s="275" t="s">
        <v>89</v>
      </c>
      <c r="O13" s="276"/>
    </row>
    <row r="14" spans="1:16" s="90" customFormat="1" ht="23.1" customHeight="1" x14ac:dyDescent="0.2">
      <c r="A14" s="168"/>
      <c r="B14" s="167"/>
      <c r="C14" s="165"/>
      <c r="D14" s="130"/>
      <c r="E14" s="166"/>
      <c r="F14" s="165"/>
      <c r="G14" s="164"/>
      <c r="I14" s="99"/>
      <c r="J14" s="101"/>
      <c r="K14" s="163"/>
      <c r="L14" s="100"/>
      <c r="M14" s="162"/>
    </row>
    <row r="15" spans="1:16" s="90" customFormat="1" ht="23.1" customHeight="1" x14ac:dyDescent="0.2">
      <c r="A15" s="254" t="s">
        <v>88</v>
      </c>
      <c r="B15" s="258"/>
      <c r="C15" s="161">
        <v>0</v>
      </c>
      <c r="D15" s="97"/>
      <c r="E15" s="254" t="s">
        <v>87</v>
      </c>
      <c r="F15" s="255"/>
      <c r="G15" s="160">
        <f>IF(OR(C15=0, C15="0,00"),0,C7/C15)</f>
        <v>0</v>
      </c>
      <c r="H15" s="159"/>
      <c r="I15" s="259" t="s">
        <v>86</v>
      </c>
      <c r="J15" s="260"/>
      <c r="L15" s="158" t="str">
        <f>IF(G15&lt;=0.9,"SI","NO")</f>
        <v>SI</v>
      </c>
      <c r="M15" s="157"/>
      <c r="N15" s="275" t="s">
        <v>85</v>
      </c>
      <c r="O15" s="276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6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56" t="s">
        <v>84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</row>
    <row r="19" spans="1:13" x14ac:dyDescent="0.2">
      <c r="A19" s="257" t="s">
        <v>83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 x14ac:dyDescent="0.2">
      <c r="A20" s="253" t="s">
        <v>82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</row>
    <row r="21" spans="1:13" x14ac:dyDescent="0.2">
      <c r="A21" s="155" t="s">
        <v>81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3" x14ac:dyDescent="0.2">
      <c r="A22" s="253" t="s">
        <v>80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</row>
    <row r="23" spans="1:13" x14ac:dyDescent="0.2">
      <c r="A23" s="253" t="s">
        <v>79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</row>
    <row r="24" spans="1:13" x14ac:dyDescent="0.2">
      <c r="A24" s="253" t="s">
        <v>78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</row>
    <row r="25" spans="1:13" x14ac:dyDescent="0.2">
      <c r="A25" s="253" t="s">
        <v>77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</row>
    <row r="26" spans="1:13" x14ac:dyDescent="0.2">
      <c r="A26" s="154" t="s">
        <v>76</v>
      </c>
      <c r="B26" s="151"/>
      <c r="C26" s="153"/>
      <c r="D26" s="153"/>
      <c r="E26" s="153"/>
      <c r="F26" s="153"/>
      <c r="G26" s="151"/>
      <c r="H26" s="151"/>
      <c r="I26" s="151"/>
      <c r="J26" s="151"/>
      <c r="K26" s="152"/>
      <c r="L26" s="152"/>
      <c r="M26" s="151"/>
    </row>
    <row r="27" spans="1:13" x14ac:dyDescent="0.2">
      <c r="A27" s="150" t="s">
        <v>75</v>
      </c>
    </row>
  </sheetData>
  <sheetProtection password="D3C7" sheet="1"/>
  <mergeCells count="29"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42D1-C712-4016-A2EA-9F4521984DF0}">
  <dimension ref="A1:AE49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31" width="9.140625" style="151" customWidth="1"/>
    <col min="32" max="16384" width="9.140625" style="107"/>
  </cols>
  <sheetData>
    <row r="1" spans="1:31" s="90" customFormat="1" ht="23.1" customHeight="1" x14ac:dyDescent="0.2">
      <c r="A1" s="237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E1" s="202"/>
    </row>
    <row r="2" spans="1:31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  <c r="AE2" s="203"/>
    </row>
    <row r="3" spans="1:31" s="90" customFormat="1" ht="23.1" customHeight="1" x14ac:dyDescent="0.2">
      <c r="A3" s="269" t="s">
        <v>72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3"/>
      <c r="AE3" s="202"/>
    </row>
    <row r="4" spans="1:31" s="90" customFormat="1" ht="23.1" customHeight="1" x14ac:dyDescent="0.2">
      <c r="A4" s="206" t="s">
        <v>119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  <c r="AE4" s="202"/>
    </row>
    <row r="5" spans="1:31" s="90" customFormat="1" ht="23.1" customHeight="1" x14ac:dyDescent="0.2">
      <c r="A5" s="264" t="s">
        <v>73</v>
      </c>
      <c r="B5" s="280"/>
      <c r="C5" s="280"/>
      <c r="D5" s="280"/>
      <c r="E5" s="280"/>
      <c r="F5" s="281"/>
      <c r="G5" s="148">
        <f>(G42)</f>
        <v>4823.4900000000007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  <c r="AE5" s="202"/>
    </row>
    <row r="6" spans="1:31" s="90" customFormat="1" ht="23.1" customHeight="1" x14ac:dyDescent="0.2">
      <c r="A6" s="264" t="s">
        <v>74</v>
      </c>
      <c r="B6" s="280"/>
      <c r="C6" s="280"/>
      <c r="D6" s="280"/>
      <c r="E6" s="280"/>
      <c r="F6" s="280"/>
      <c r="G6" s="207">
        <f>(J42)</f>
        <v>4634.1600000000008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  <c r="AE6" s="202"/>
    </row>
    <row r="7" spans="1:31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  <c r="AE7" s="202"/>
    </row>
    <row r="8" spans="1:31" s="90" customFormat="1" ht="23.1" customHeight="1" x14ac:dyDescent="0.2">
      <c r="A8" s="225" t="s">
        <v>14</v>
      </c>
      <c r="B8" s="245"/>
      <c r="C8" s="246"/>
      <c r="D8" s="225" t="s">
        <v>15</v>
      </c>
      <c r="E8" s="245"/>
      <c r="F8" s="245"/>
      <c r="G8" s="245"/>
      <c r="H8" s="245"/>
      <c r="I8" s="245"/>
      <c r="J8" s="245"/>
      <c r="K8" s="245"/>
      <c r="L8" s="246"/>
      <c r="M8" s="225" t="s">
        <v>16</v>
      </c>
      <c r="N8" s="245"/>
      <c r="O8" s="246"/>
      <c r="P8" s="225" t="s">
        <v>1</v>
      </c>
      <c r="Q8" s="245"/>
      <c r="R8" s="245"/>
      <c r="S8" s="225" t="s">
        <v>17</v>
      </c>
      <c r="T8" s="246"/>
      <c r="U8" s="225" t="s">
        <v>18</v>
      </c>
      <c r="V8" s="245"/>
      <c r="W8" s="245"/>
      <c r="X8" s="246"/>
      <c r="Y8" s="225" t="s">
        <v>19</v>
      </c>
      <c r="Z8" s="245"/>
      <c r="AA8" s="245"/>
      <c r="AB8" s="103" t="s">
        <v>47</v>
      </c>
      <c r="AC8" s="103" t="s">
        <v>71</v>
      </c>
      <c r="AE8" s="202"/>
    </row>
    <row r="9" spans="1:31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113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1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1" x14ac:dyDescent="0.2">
      <c r="A11" s="108">
        <v>2020</v>
      </c>
      <c r="B11" s="108">
        <v>271</v>
      </c>
      <c r="C11" s="109" t="s">
        <v>120</v>
      </c>
      <c r="D11" s="208" t="s">
        <v>121</v>
      </c>
      <c r="E11" s="109" t="s">
        <v>122</v>
      </c>
      <c r="F11" s="111" t="s">
        <v>123</v>
      </c>
      <c r="G11" s="112">
        <v>13.2</v>
      </c>
      <c r="H11" s="112">
        <v>13.2</v>
      </c>
      <c r="I11" s="143" t="s">
        <v>124</v>
      </c>
      <c r="J11" s="112">
        <f t="shared" ref="J11:J40" si="0">IF(I11="SI",G11-H11,G11)</f>
        <v>0</v>
      </c>
      <c r="K11" s="209" t="s">
        <v>125</v>
      </c>
      <c r="L11" s="209" t="s">
        <v>125</v>
      </c>
      <c r="M11" s="108" t="s">
        <v>126</v>
      </c>
      <c r="N11" s="108" t="s">
        <v>127</v>
      </c>
      <c r="O11" s="109" t="s">
        <v>128</v>
      </c>
      <c r="P11" s="111" t="s">
        <v>129</v>
      </c>
      <c r="Q11" s="109" t="s">
        <v>130</v>
      </c>
      <c r="R11" s="109" t="s">
        <v>130</v>
      </c>
      <c r="S11" s="108" t="s">
        <v>131</v>
      </c>
      <c r="T11" s="111" t="s">
        <v>132</v>
      </c>
      <c r="U11" s="108" t="s">
        <v>125</v>
      </c>
      <c r="V11" s="108">
        <v>0</v>
      </c>
      <c r="W11" s="108">
        <v>0</v>
      </c>
      <c r="X11" s="108">
        <v>0</v>
      </c>
      <c r="Y11" s="113">
        <v>0</v>
      </c>
      <c r="Z11" s="113">
        <v>0</v>
      </c>
      <c r="AA11" s="113">
        <v>0</v>
      </c>
      <c r="AB11" s="114" t="s">
        <v>125</v>
      </c>
      <c r="AC11" s="109" t="s">
        <v>133</v>
      </c>
      <c r="AD11" s="107">
        <f t="shared" ref="AD11:AD40" si="1">IF(P11=P10,0,1)</f>
        <v>1</v>
      </c>
    </row>
    <row r="12" spans="1:31" x14ac:dyDescent="0.2">
      <c r="A12" s="108">
        <v>2020</v>
      </c>
      <c r="B12" s="108">
        <v>318</v>
      </c>
      <c r="C12" s="109" t="s">
        <v>134</v>
      </c>
      <c r="D12" s="208" t="s">
        <v>135</v>
      </c>
      <c r="E12" s="109" t="s">
        <v>136</v>
      </c>
      <c r="F12" s="111" t="s">
        <v>137</v>
      </c>
      <c r="G12" s="112">
        <v>13.2</v>
      </c>
      <c r="H12" s="112">
        <v>13.2</v>
      </c>
      <c r="I12" s="143" t="s">
        <v>124</v>
      </c>
      <c r="J12" s="112">
        <f t="shared" si="0"/>
        <v>0</v>
      </c>
      <c r="K12" s="209" t="s">
        <v>125</v>
      </c>
      <c r="L12" s="209" t="s">
        <v>125</v>
      </c>
      <c r="M12" s="108" t="s">
        <v>138</v>
      </c>
      <c r="N12" s="108" t="s">
        <v>139</v>
      </c>
      <c r="O12" s="109" t="s">
        <v>140</v>
      </c>
      <c r="P12" s="111" t="s">
        <v>129</v>
      </c>
      <c r="Q12" s="109" t="s">
        <v>130</v>
      </c>
      <c r="R12" s="109" t="s">
        <v>130</v>
      </c>
      <c r="S12" s="108" t="s">
        <v>131</v>
      </c>
      <c r="T12" s="111" t="s">
        <v>132</v>
      </c>
      <c r="U12" s="108" t="s">
        <v>125</v>
      </c>
      <c r="V12" s="108">
        <v>0</v>
      </c>
      <c r="W12" s="108">
        <v>0</v>
      </c>
      <c r="X12" s="108">
        <v>0</v>
      </c>
      <c r="Y12" s="113">
        <v>0</v>
      </c>
      <c r="Z12" s="113">
        <v>0</v>
      </c>
      <c r="AA12" s="113">
        <v>0</v>
      </c>
      <c r="AB12" s="114" t="s">
        <v>125</v>
      </c>
      <c r="AC12" s="109" t="s">
        <v>141</v>
      </c>
      <c r="AD12" s="107">
        <f t="shared" si="1"/>
        <v>0</v>
      </c>
    </row>
    <row r="13" spans="1:31" x14ac:dyDescent="0.2">
      <c r="A13" s="108">
        <v>2020</v>
      </c>
      <c r="B13" s="108">
        <v>318</v>
      </c>
      <c r="C13" s="109" t="s">
        <v>134</v>
      </c>
      <c r="D13" s="208" t="s">
        <v>135</v>
      </c>
      <c r="E13" s="109" t="s">
        <v>136</v>
      </c>
      <c r="F13" s="111" t="s">
        <v>137</v>
      </c>
      <c r="G13" s="112">
        <v>60</v>
      </c>
      <c r="H13" s="112">
        <v>0</v>
      </c>
      <c r="I13" s="143" t="s">
        <v>124</v>
      </c>
      <c r="J13" s="112">
        <f t="shared" si="0"/>
        <v>60</v>
      </c>
      <c r="K13" s="209" t="s">
        <v>125</v>
      </c>
      <c r="L13" s="209" t="s">
        <v>125</v>
      </c>
      <c r="M13" s="108" t="s">
        <v>138</v>
      </c>
      <c r="N13" s="108" t="s">
        <v>139</v>
      </c>
      <c r="O13" s="109" t="s">
        <v>140</v>
      </c>
      <c r="P13" s="111" t="s">
        <v>129</v>
      </c>
      <c r="Q13" s="109" t="s">
        <v>130</v>
      </c>
      <c r="R13" s="109" t="s">
        <v>130</v>
      </c>
      <c r="S13" s="108" t="s">
        <v>131</v>
      </c>
      <c r="T13" s="111" t="s">
        <v>132</v>
      </c>
      <c r="U13" s="108" t="s">
        <v>125</v>
      </c>
      <c r="V13" s="108">
        <v>0</v>
      </c>
      <c r="W13" s="108">
        <v>0</v>
      </c>
      <c r="X13" s="108">
        <v>0</v>
      </c>
      <c r="Y13" s="113">
        <v>0</v>
      </c>
      <c r="Z13" s="113">
        <v>0</v>
      </c>
      <c r="AA13" s="113">
        <v>0</v>
      </c>
      <c r="AB13" s="114" t="s">
        <v>125</v>
      </c>
      <c r="AC13" s="109" t="s">
        <v>141</v>
      </c>
      <c r="AD13" s="107">
        <f t="shared" si="1"/>
        <v>0</v>
      </c>
    </row>
    <row r="14" spans="1:31" x14ac:dyDescent="0.2">
      <c r="A14" s="108">
        <v>2021</v>
      </c>
      <c r="B14" s="108">
        <v>245</v>
      </c>
      <c r="C14" s="109" t="s">
        <v>142</v>
      </c>
      <c r="D14" s="208" t="s">
        <v>143</v>
      </c>
      <c r="E14" s="109" t="s">
        <v>144</v>
      </c>
      <c r="F14" s="111" t="s">
        <v>137</v>
      </c>
      <c r="G14" s="112">
        <v>73.2</v>
      </c>
      <c r="H14" s="112">
        <v>13.2</v>
      </c>
      <c r="I14" s="143" t="s">
        <v>124</v>
      </c>
      <c r="J14" s="112">
        <f t="shared" si="0"/>
        <v>60</v>
      </c>
      <c r="K14" s="209" t="s">
        <v>125</v>
      </c>
      <c r="L14" s="209" t="s">
        <v>145</v>
      </c>
      <c r="M14" s="108" t="s">
        <v>126</v>
      </c>
      <c r="N14" s="108" t="s">
        <v>146</v>
      </c>
      <c r="O14" s="109" t="s">
        <v>147</v>
      </c>
      <c r="P14" s="111" t="s">
        <v>129</v>
      </c>
      <c r="Q14" s="109" t="s">
        <v>130</v>
      </c>
      <c r="R14" s="109" t="s">
        <v>130</v>
      </c>
      <c r="S14" s="108" t="s">
        <v>131</v>
      </c>
      <c r="T14" s="111" t="s">
        <v>132</v>
      </c>
      <c r="U14" s="108" t="s">
        <v>148</v>
      </c>
      <c r="V14" s="108">
        <v>790</v>
      </c>
      <c r="W14" s="108">
        <v>260</v>
      </c>
      <c r="X14" s="108">
        <v>99</v>
      </c>
      <c r="Y14" s="113">
        <v>2021</v>
      </c>
      <c r="Z14" s="113">
        <v>602</v>
      </c>
      <c r="AA14" s="113">
        <v>0</v>
      </c>
      <c r="AB14" s="114" t="s">
        <v>125</v>
      </c>
      <c r="AC14" s="109" t="s">
        <v>149</v>
      </c>
      <c r="AD14" s="107">
        <f t="shared" si="1"/>
        <v>0</v>
      </c>
    </row>
    <row r="15" spans="1:31" x14ac:dyDescent="0.2">
      <c r="A15" s="108">
        <v>2021</v>
      </c>
      <c r="B15" s="108">
        <v>246</v>
      </c>
      <c r="C15" s="109" t="s">
        <v>142</v>
      </c>
      <c r="D15" s="208" t="s">
        <v>150</v>
      </c>
      <c r="E15" s="109" t="s">
        <v>151</v>
      </c>
      <c r="F15" s="111" t="s">
        <v>137</v>
      </c>
      <c r="G15" s="112">
        <v>13.2</v>
      </c>
      <c r="H15" s="112">
        <v>13.2</v>
      </c>
      <c r="I15" s="143" t="s">
        <v>124</v>
      </c>
      <c r="J15" s="112">
        <f t="shared" si="0"/>
        <v>0</v>
      </c>
      <c r="K15" s="209" t="s">
        <v>125</v>
      </c>
      <c r="L15" s="209" t="s">
        <v>125</v>
      </c>
      <c r="M15" s="108" t="s">
        <v>126</v>
      </c>
      <c r="N15" s="108" t="s">
        <v>152</v>
      </c>
      <c r="O15" s="109" t="s">
        <v>153</v>
      </c>
      <c r="P15" s="111" t="s">
        <v>129</v>
      </c>
      <c r="Q15" s="109" t="s">
        <v>130</v>
      </c>
      <c r="R15" s="109" t="s">
        <v>130</v>
      </c>
      <c r="S15" s="108" t="s">
        <v>131</v>
      </c>
      <c r="T15" s="111" t="s">
        <v>132</v>
      </c>
      <c r="U15" s="108" t="s">
        <v>125</v>
      </c>
      <c r="V15" s="108">
        <v>0</v>
      </c>
      <c r="W15" s="108">
        <v>0</v>
      </c>
      <c r="X15" s="108">
        <v>0</v>
      </c>
      <c r="Y15" s="113">
        <v>0</v>
      </c>
      <c r="Z15" s="113">
        <v>0</v>
      </c>
      <c r="AA15" s="113">
        <v>0</v>
      </c>
      <c r="AB15" s="114" t="s">
        <v>125</v>
      </c>
      <c r="AC15" s="109" t="s">
        <v>154</v>
      </c>
      <c r="AD15" s="107">
        <f t="shared" si="1"/>
        <v>0</v>
      </c>
    </row>
    <row r="16" spans="1:31" x14ac:dyDescent="0.2">
      <c r="A16" s="108">
        <v>2021</v>
      </c>
      <c r="B16" s="108">
        <v>247</v>
      </c>
      <c r="C16" s="109" t="s">
        <v>142</v>
      </c>
      <c r="D16" s="208" t="s">
        <v>155</v>
      </c>
      <c r="E16" s="109" t="s">
        <v>156</v>
      </c>
      <c r="F16" s="111" t="s">
        <v>137</v>
      </c>
      <c r="G16" s="112">
        <v>13.2</v>
      </c>
      <c r="H16" s="112">
        <v>13.2</v>
      </c>
      <c r="I16" s="143" t="s">
        <v>124</v>
      </c>
      <c r="J16" s="112">
        <f t="shared" si="0"/>
        <v>0</v>
      </c>
      <c r="K16" s="209" t="s">
        <v>125</v>
      </c>
      <c r="L16" s="209" t="s">
        <v>125</v>
      </c>
      <c r="M16" s="108" t="s">
        <v>126</v>
      </c>
      <c r="N16" s="108" t="s">
        <v>157</v>
      </c>
      <c r="O16" s="109" t="s">
        <v>158</v>
      </c>
      <c r="P16" s="111" t="s">
        <v>129</v>
      </c>
      <c r="Q16" s="109" t="s">
        <v>130</v>
      </c>
      <c r="R16" s="109" t="s">
        <v>130</v>
      </c>
      <c r="S16" s="108" t="s">
        <v>131</v>
      </c>
      <c r="T16" s="111" t="s">
        <v>132</v>
      </c>
      <c r="U16" s="108" t="s">
        <v>125</v>
      </c>
      <c r="V16" s="108">
        <v>0</v>
      </c>
      <c r="W16" s="108">
        <v>0</v>
      </c>
      <c r="X16" s="108">
        <v>0</v>
      </c>
      <c r="Y16" s="113">
        <v>0</v>
      </c>
      <c r="Z16" s="113">
        <v>0</v>
      </c>
      <c r="AA16" s="113">
        <v>0</v>
      </c>
      <c r="AB16" s="114" t="s">
        <v>125</v>
      </c>
      <c r="AC16" s="109" t="s">
        <v>159</v>
      </c>
      <c r="AD16" s="107">
        <f t="shared" si="1"/>
        <v>0</v>
      </c>
    </row>
    <row r="17" spans="1:31" x14ac:dyDescent="0.2">
      <c r="A17" s="108">
        <v>2021</v>
      </c>
      <c r="B17" s="108">
        <v>294</v>
      </c>
      <c r="C17" s="109" t="s">
        <v>160</v>
      </c>
      <c r="D17" s="208" t="s">
        <v>161</v>
      </c>
      <c r="E17" s="109" t="s">
        <v>162</v>
      </c>
      <c r="F17" s="111" t="s">
        <v>137</v>
      </c>
      <c r="G17" s="112">
        <v>60</v>
      </c>
      <c r="H17" s="112">
        <v>0</v>
      </c>
      <c r="I17" s="143" t="s">
        <v>124</v>
      </c>
      <c r="J17" s="112">
        <f t="shared" si="0"/>
        <v>60</v>
      </c>
      <c r="K17" s="209" t="s">
        <v>125</v>
      </c>
      <c r="L17" s="209" t="s">
        <v>125</v>
      </c>
      <c r="M17" s="108" t="s">
        <v>163</v>
      </c>
      <c r="N17" s="108" t="s">
        <v>164</v>
      </c>
      <c r="O17" s="109" t="s">
        <v>165</v>
      </c>
      <c r="P17" s="111" t="s">
        <v>129</v>
      </c>
      <c r="Q17" s="109" t="s">
        <v>130</v>
      </c>
      <c r="R17" s="109" t="s">
        <v>130</v>
      </c>
      <c r="S17" s="108" t="s">
        <v>131</v>
      </c>
      <c r="T17" s="111" t="s">
        <v>132</v>
      </c>
      <c r="U17" s="108" t="s">
        <v>148</v>
      </c>
      <c r="V17" s="108">
        <v>790</v>
      </c>
      <c r="W17" s="108">
        <v>260</v>
      </c>
      <c r="X17" s="108">
        <v>99</v>
      </c>
      <c r="Y17" s="113">
        <v>2021</v>
      </c>
      <c r="Z17" s="113">
        <v>602</v>
      </c>
      <c r="AA17" s="113">
        <v>0</v>
      </c>
      <c r="AB17" s="114" t="s">
        <v>125</v>
      </c>
      <c r="AC17" s="109" t="s">
        <v>166</v>
      </c>
      <c r="AD17" s="107">
        <f t="shared" si="1"/>
        <v>0</v>
      </c>
    </row>
    <row r="18" spans="1:31" x14ac:dyDescent="0.2">
      <c r="A18" s="108">
        <v>2021</v>
      </c>
      <c r="B18" s="108">
        <v>295</v>
      </c>
      <c r="C18" s="109" t="s">
        <v>160</v>
      </c>
      <c r="D18" s="208" t="s">
        <v>167</v>
      </c>
      <c r="E18" s="109" t="s">
        <v>168</v>
      </c>
      <c r="F18" s="111" t="s">
        <v>137</v>
      </c>
      <c r="G18" s="112">
        <v>73.2</v>
      </c>
      <c r="H18" s="112">
        <v>13.2</v>
      </c>
      <c r="I18" s="143" t="s">
        <v>124</v>
      </c>
      <c r="J18" s="112">
        <f t="shared" si="0"/>
        <v>60</v>
      </c>
      <c r="K18" s="209" t="s">
        <v>125</v>
      </c>
      <c r="L18" s="209" t="s">
        <v>169</v>
      </c>
      <c r="M18" s="108" t="s">
        <v>163</v>
      </c>
      <c r="N18" s="108" t="s">
        <v>170</v>
      </c>
      <c r="O18" s="109" t="s">
        <v>171</v>
      </c>
      <c r="P18" s="111" t="s">
        <v>129</v>
      </c>
      <c r="Q18" s="109" t="s">
        <v>130</v>
      </c>
      <c r="R18" s="109" t="s">
        <v>130</v>
      </c>
      <c r="S18" s="108" t="s">
        <v>131</v>
      </c>
      <c r="T18" s="111" t="s">
        <v>132</v>
      </c>
      <c r="U18" s="108" t="s">
        <v>148</v>
      </c>
      <c r="V18" s="108">
        <v>790</v>
      </c>
      <c r="W18" s="108">
        <v>260</v>
      </c>
      <c r="X18" s="108">
        <v>99</v>
      </c>
      <c r="Y18" s="113">
        <v>2021</v>
      </c>
      <c r="Z18" s="113">
        <v>602</v>
      </c>
      <c r="AA18" s="113">
        <v>0</v>
      </c>
      <c r="AB18" s="114" t="s">
        <v>125</v>
      </c>
      <c r="AC18" s="109" t="s">
        <v>172</v>
      </c>
      <c r="AD18" s="107">
        <f t="shared" si="1"/>
        <v>0</v>
      </c>
    </row>
    <row r="19" spans="1:31" x14ac:dyDescent="0.2">
      <c r="A19" s="108">
        <v>2021</v>
      </c>
      <c r="B19" s="108">
        <v>470</v>
      </c>
      <c r="C19" s="109" t="s">
        <v>173</v>
      </c>
      <c r="D19" s="208" t="s">
        <v>174</v>
      </c>
      <c r="E19" s="109" t="s">
        <v>175</v>
      </c>
      <c r="F19" s="111" t="s">
        <v>137</v>
      </c>
      <c r="G19" s="112">
        <v>13.2</v>
      </c>
      <c r="H19" s="112">
        <v>13.2</v>
      </c>
      <c r="I19" s="143" t="s">
        <v>124</v>
      </c>
      <c r="J19" s="112">
        <f t="shared" si="0"/>
        <v>0</v>
      </c>
      <c r="K19" s="209" t="s">
        <v>125</v>
      </c>
      <c r="L19" s="209" t="s">
        <v>125</v>
      </c>
      <c r="M19" s="108" t="s">
        <v>138</v>
      </c>
      <c r="N19" s="108" t="s">
        <v>176</v>
      </c>
      <c r="O19" s="109"/>
      <c r="P19" s="111" t="s">
        <v>129</v>
      </c>
      <c r="Q19" s="109" t="s">
        <v>130</v>
      </c>
      <c r="R19" s="109" t="s">
        <v>130</v>
      </c>
      <c r="S19" s="108" t="s">
        <v>131</v>
      </c>
      <c r="T19" s="111" t="s">
        <v>132</v>
      </c>
      <c r="U19" s="108" t="s">
        <v>125</v>
      </c>
      <c r="V19" s="108">
        <v>0</v>
      </c>
      <c r="W19" s="108">
        <v>0</v>
      </c>
      <c r="X19" s="108">
        <v>0</v>
      </c>
      <c r="Y19" s="113">
        <v>0</v>
      </c>
      <c r="Z19" s="113">
        <v>0</v>
      </c>
      <c r="AA19" s="113">
        <v>0</v>
      </c>
      <c r="AB19" s="114" t="s">
        <v>125</v>
      </c>
      <c r="AC19" s="109" t="s">
        <v>177</v>
      </c>
      <c r="AD19" s="107">
        <f t="shared" si="1"/>
        <v>0</v>
      </c>
    </row>
    <row r="20" spans="1:31" x14ac:dyDescent="0.2">
      <c r="A20" s="108">
        <v>2021</v>
      </c>
      <c r="B20" s="108">
        <v>471</v>
      </c>
      <c r="C20" s="109" t="s">
        <v>173</v>
      </c>
      <c r="D20" s="208" t="s">
        <v>178</v>
      </c>
      <c r="E20" s="109" t="s">
        <v>179</v>
      </c>
      <c r="F20" s="111" t="s">
        <v>137</v>
      </c>
      <c r="G20" s="112">
        <v>13.2</v>
      </c>
      <c r="H20" s="112">
        <v>13.2</v>
      </c>
      <c r="I20" s="143" t="s">
        <v>124</v>
      </c>
      <c r="J20" s="112">
        <f t="shared" si="0"/>
        <v>0</v>
      </c>
      <c r="K20" s="209" t="s">
        <v>125</v>
      </c>
      <c r="L20" s="209" t="s">
        <v>125</v>
      </c>
      <c r="M20" s="108" t="s">
        <v>138</v>
      </c>
      <c r="N20" s="108" t="s">
        <v>180</v>
      </c>
      <c r="O20" s="109"/>
      <c r="P20" s="111" t="s">
        <v>129</v>
      </c>
      <c r="Q20" s="109" t="s">
        <v>130</v>
      </c>
      <c r="R20" s="109" t="s">
        <v>130</v>
      </c>
      <c r="S20" s="108" t="s">
        <v>131</v>
      </c>
      <c r="T20" s="111" t="s">
        <v>132</v>
      </c>
      <c r="U20" s="108" t="s">
        <v>125</v>
      </c>
      <c r="V20" s="108">
        <v>0</v>
      </c>
      <c r="W20" s="108">
        <v>0</v>
      </c>
      <c r="X20" s="108">
        <v>0</v>
      </c>
      <c r="Y20" s="113">
        <v>0</v>
      </c>
      <c r="Z20" s="113">
        <v>0</v>
      </c>
      <c r="AA20" s="113">
        <v>0</v>
      </c>
      <c r="AB20" s="114" t="s">
        <v>125</v>
      </c>
      <c r="AC20" s="109" t="s">
        <v>181</v>
      </c>
      <c r="AD20" s="107">
        <f t="shared" si="1"/>
        <v>0</v>
      </c>
    </row>
    <row r="21" spans="1:31" x14ac:dyDescent="0.2">
      <c r="A21" s="108">
        <v>2021</v>
      </c>
      <c r="B21" s="108">
        <v>472</v>
      </c>
      <c r="C21" s="109" t="s">
        <v>173</v>
      </c>
      <c r="D21" s="208" t="s">
        <v>182</v>
      </c>
      <c r="E21" s="109" t="s">
        <v>183</v>
      </c>
      <c r="F21" s="111" t="s">
        <v>137</v>
      </c>
      <c r="G21" s="112">
        <v>60</v>
      </c>
      <c r="H21" s="112">
        <v>0</v>
      </c>
      <c r="I21" s="143" t="s">
        <v>124</v>
      </c>
      <c r="J21" s="112">
        <f t="shared" si="0"/>
        <v>60</v>
      </c>
      <c r="K21" s="209" t="s">
        <v>125</v>
      </c>
      <c r="L21" s="209" t="s">
        <v>125</v>
      </c>
      <c r="M21" s="108" t="s">
        <v>138</v>
      </c>
      <c r="N21" s="108" t="s">
        <v>184</v>
      </c>
      <c r="O21" s="109" t="s">
        <v>185</v>
      </c>
      <c r="P21" s="111" t="s">
        <v>129</v>
      </c>
      <c r="Q21" s="109" t="s">
        <v>130</v>
      </c>
      <c r="R21" s="109" t="s">
        <v>130</v>
      </c>
      <c r="S21" s="108" t="s">
        <v>131</v>
      </c>
      <c r="T21" s="111" t="s">
        <v>132</v>
      </c>
      <c r="U21" s="108" t="s">
        <v>148</v>
      </c>
      <c r="V21" s="108">
        <v>790</v>
      </c>
      <c r="W21" s="108">
        <v>260</v>
      </c>
      <c r="X21" s="108">
        <v>99</v>
      </c>
      <c r="Y21" s="113">
        <v>2021</v>
      </c>
      <c r="Z21" s="113">
        <v>602</v>
      </c>
      <c r="AA21" s="113">
        <v>0</v>
      </c>
      <c r="AB21" s="114" t="s">
        <v>125</v>
      </c>
      <c r="AC21" s="109" t="s">
        <v>186</v>
      </c>
      <c r="AD21" s="107">
        <f t="shared" si="1"/>
        <v>0</v>
      </c>
    </row>
    <row r="22" spans="1:31" x14ac:dyDescent="0.2">
      <c r="A22" s="108">
        <v>2021</v>
      </c>
      <c r="B22" s="108">
        <v>472</v>
      </c>
      <c r="C22" s="109" t="s">
        <v>173</v>
      </c>
      <c r="D22" s="208" t="s">
        <v>182</v>
      </c>
      <c r="E22" s="109" t="s">
        <v>183</v>
      </c>
      <c r="F22" s="111" t="s">
        <v>137</v>
      </c>
      <c r="G22" s="112">
        <v>13.2</v>
      </c>
      <c r="H22" s="112">
        <v>13.2</v>
      </c>
      <c r="I22" s="143" t="s">
        <v>124</v>
      </c>
      <c r="J22" s="112">
        <f t="shared" si="0"/>
        <v>0</v>
      </c>
      <c r="K22" s="209" t="s">
        <v>125</v>
      </c>
      <c r="L22" s="209" t="s">
        <v>125</v>
      </c>
      <c r="M22" s="108" t="s">
        <v>138</v>
      </c>
      <c r="N22" s="108" t="s">
        <v>184</v>
      </c>
      <c r="O22" s="109" t="s">
        <v>185</v>
      </c>
      <c r="P22" s="111" t="s">
        <v>129</v>
      </c>
      <c r="Q22" s="109" t="s">
        <v>130</v>
      </c>
      <c r="R22" s="109" t="s">
        <v>130</v>
      </c>
      <c r="S22" s="108" t="s">
        <v>131</v>
      </c>
      <c r="T22" s="111" t="s">
        <v>132</v>
      </c>
      <c r="U22" s="108" t="s">
        <v>148</v>
      </c>
      <c r="V22" s="108">
        <v>790</v>
      </c>
      <c r="W22" s="108">
        <v>260</v>
      </c>
      <c r="X22" s="108">
        <v>99</v>
      </c>
      <c r="Y22" s="113">
        <v>2021</v>
      </c>
      <c r="Z22" s="113">
        <v>602</v>
      </c>
      <c r="AA22" s="113">
        <v>0</v>
      </c>
      <c r="AB22" s="114" t="s">
        <v>125</v>
      </c>
      <c r="AC22" s="109" t="s">
        <v>186</v>
      </c>
      <c r="AD22" s="107">
        <f t="shared" si="1"/>
        <v>0</v>
      </c>
    </row>
    <row r="23" spans="1:31" x14ac:dyDescent="0.2">
      <c r="A23" s="108">
        <v>2021</v>
      </c>
      <c r="B23" s="108">
        <v>473</v>
      </c>
      <c r="C23" s="109" t="s">
        <v>173</v>
      </c>
      <c r="D23" s="208" t="s">
        <v>187</v>
      </c>
      <c r="E23" s="109" t="s">
        <v>188</v>
      </c>
      <c r="F23" s="111" t="s">
        <v>189</v>
      </c>
      <c r="G23" s="112">
        <v>60</v>
      </c>
      <c r="H23" s="112">
        <v>0</v>
      </c>
      <c r="I23" s="143" t="s">
        <v>124</v>
      </c>
      <c r="J23" s="112">
        <f t="shared" si="0"/>
        <v>60</v>
      </c>
      <c r="K23" s="209" t="s">
        <v>125</v>
      </c>
      <c r="L23" s="209" t="s">
        <v>125</v>
      </c>
      <c r="M23" s="108" t="s">
        <v>163</v>
      </c>
      <c r="N23" s="108" t="s">
        <v>190</v>
      </c>
      <c r="O23" s="109" t="s">
        <v>191</v>
      </c>
      <c r="P23" s="111" t="s">
        <v>129</v>
      </c>
      <c r="Q23" s="109" t="s">
        <v>130</v>
      </c>
      <c r="R23" s="109" t="s">
        <v>130</v>
      </c>
      <c r="S23" s="108" t="s">
        <v>131</v>
      </c>
      <c r="T23" s="111" t="s">
        <v>132</v>
      </c>
      <c r="U23" s="108" t="s">
        <v>148</v>
      </c>
      <c r="V23" s="108">
        <v>790</v>
      </c>
      <c r="W23" s="108">
        <v>260</v>
      </c>
      <c r="X23" s="108">
        <v>99</v>
      </c>
      <c r="Y23" s="113">
        <v>2021</v>
      </c>
      <c r="Z23" s="113">
        <v>602</v>
      </c>
      <c r="AA23" s="113">
        <v>0</v>
      </c>
      <c r="AB23" s="114" t="s">
        <v>125</v>
      </c>
      <c r="AC23" s="109" t="s">
        <v>192</v>
      </c>
      <c r="AD23" s="107">
        <f t="shared" si="1"/>
        <v>0</v>
      </c>
    </row>
    <row r="24" spans="1:31" x14ac:dyDescent="0.2">
      <c r="A24" s="108">
        <v>2021</v>
      </c>
      <c r="B24" s="108">
        <v>473</v>
      </c>
      <c r="C24" s="109" t="s">
        <v>173</v>
      </c>
      <c r="D24" s="208" t="s">
        <v>187</v>
      </c>
      <c r="E24" s="109" t="s">
        <v>188</v>
      </c>
      <c r="F24" s="111" t="s">
        <v>189</v>
      </c>
      <c r="G24" s="112">
        <v>13.2</v>
      </c>
      <c r="H24" s="112">
        <v>13.2</v>
      </c>
      <c r="I24" s="143" t="s">
        <v>124</v>
      </c>
      <c r="J24" s="112">
        <f t="shared" si="0"/>
        <v>0</v>
      </c>
      <c r="K24" s="209" t="s">
        <v>125</v>
      </c>
      <c r="L24" s="209" t="s">
        <v>125</v>
      </c>
      <c r="M24" s="108" t="s">
        <v>163</v>
      </c>
      <c r="N24" s="108" t="s">
        <v>190</v>
      </c>
      <c r="O24" s="109" t="s">
        <v>191</v>
      </c>
      <c r="P24" s="111" t="s">
        <v>129</v>
      </c>
      <c r="Q24" s="109" t="s">
        <v>130</v>
      </c>
      <c r="R24" s="109" t="s">
        <v>130</v>
      </c>
      <c r="S24" s="108" t="s">
        <v>131</v>
      </c>
      <c r="T24" s="111" t="s">
        <v>132</v>
      </c>
      <c r="U24" s="108" t="s">
        <v>148</v>
      </c>
      <c r="V24" s="108">
        <v>790</v>
      </c>
      <c r="W24" s="108">
        <v>260</v>
      </c>
      <c r="X24" s="108">
        <v>99</v>
      </c>
      <c r="Y24" s="113">
        <v>2021</v>
      </c>
      <c r="Z24" s="113">
        <v>602</v>
      </c>
      <c r="AA24" s="113">
        <v>0</v>
      </c>
      <c r="AB24" s="114" t="s">
        <v>125</v>
      </c>
      <c r="AC24" s="109" t="s">
        <v>192</v>
      </c>
      <c r="AD24" s="107">
        <f t="shared" si="1"/>
        <v>0</v>
      </c>
    </row>
    <row r="25" spans="1:31" x14ac:dyDescent="0.2">
      <c r="A25" s="108">
        <v>2021</v>
      </c>
      <c r="B25" s="108">
        <v>474</v>
      </c>
      <c r="C25" s="109" t="s">
        <v>173</v>
      </c>
      <c r="D25" s="208" t="s">
        <v>193</v>
      </c>
      <c r="E25" s="109" t="s">
        <v>194</v>
      </c>
      <c r="F25" s="111" t="s">
        <v>189</v>
      </c>
      <c r="G25" s="112">
        <v>60</v>
      </c>
      <c r="H25" s="112">
        <v>0</v>
      </c>
      <c r="I25" s="143" t="s">
        <v>124</v>
      </c>
      <c r="J25" s="112">
        <f t="shared" si="0"/>
        <v>60</v>
      </c>
      <c r="K25" s="209" t="s">
        <v>125</v>
      </c>
      <c r="L25" s="209" t="s">
        <v>125</v>
      </c>
      <c r="M25" s="108" t="s">
        <v>163</v>
      </c>
      <c r="N25" s="108" t="s">
        <v>195</v>
      </c>
      <c r="O25" s="109" t="s">
        <v>196</v>
      </c>
      <c r="P25" s="111" t="s">
        <v>129</v>
      </c>
      <c r="Q25" s="109" t="s">
        <v>130</v>
      </c>
      <c r="R25" s="109" t="s">
        <v>130</v>
      </c>
      <c r="S25" s="108" t="s">
        <v>131</v>
      </c>
      <c r="T25" s="111" t="s">
        <v>132</v>
      </c>
      <c r="U25" s="108" t="s">
        <v>148</v>
      </c>
      <c r="V25" s="108">
        <v>790</v>
      </c>
      <c r="W25" s="108">
        <v>260</v>
      </c>
      <c r="X25" s="108">
        <v>99</v>
      </c>
      <c r="Y25" s="113">
        <v>2021</v>
      </c>
      <c r="Z25" s="113">
        <v>602</v>
      </c>
      <c r="AA25" s="113">
        <v>0</v>
      </c>
      <c r="AB25" s="114" t="s">
        <v>125</v>
      </c>
      <c r="AC25" s="109" t="s">
        <v>197</v>
      </c>
      <c r="AD25" s="107">
        <f t="shared" si="1"/>
        <v>0</v>
      </c>
    </row>
    <row r="26" spans="1:31" x14ac:dyDescent="0.2">
      <c r="A26" s="108">
        <v>2021</v>
      </c>
      <c r="B26" s="108">
        <v>474</v>
      </c>
      <c r="C26" s="109" t="s">
        <v>173</v>
      </c>
      <c r="D26" s="208" t="s">
        <v>193</v>
      </c>
      <c r="E26" s="109" t="s">
        <v>194</v>
      </c>
      <c r="F26" s="111" t="s">
        <v>189</v>
      </c>
      <c r="G26" s="112">
        <v>13.2</v>
      </c>
      <c r="H26" s="112">
        <v>13.2</v>
      </c>
      <c r="I26" s="143" t="s">
        <v>124</v>
      </c>
      <c r="J26" s="112">
        <f t="shared" si="0"/>
        <v>0</v>
      </c>
      <c r="K26" s="209" t="s">
        <v>125</v>
      </c>
      <c r="L26" s="209" t="s">
        <v>125</v>
      </c>
      <c r="M26" s="108" t="s">
        <v>163</v>
      </c>
      <c r="N26" s="108" t="s">
        <v>195</v>
      </c>
      <c r="O26" s="109" t="s">
        <v>196</v>
      </c>
      <c r="P26" s="111" t="s">
        <v>129</v>
      </c>
      <c r="Q26" s="109" t="s">
        <v>130</v>
      </c>
      <c r="R26" s="109" t="s">
        <v>130</v>
      </c>
      <c r="S26" s="108" t="s">
        <v>131</v>
      </c>
      <c r="T26" s="111" t="s">
        <v>132</v>
      </c>
      <c r="U26" s="108" t="s">
        <v>148</v>
      </c>
      <c r="V26" s="108">
        <v>790</v>
      </c>
      <c r="W26" s="108">
        <v>260</v>
      </c>
      <c r="X26" s="108">
        <v>99</v>
      </c>
      <c r="Y26" s="113">
        <v>2021</v>
      </c>
      <c r="Z26" s="113">
        <v>602</v>
      </c>
      <c r="AA26" s="113">
        <v>0</v>
      </c>
      <c r="AB26" s="114" t="s">
        <v>125</v>
      </c>
      <c r="AC26" s="109" t="s">
        <v>197</v>
      </c>
      <c r="AD26" s="107">
        <f t="shared" si="1"/>
        <v>0</v>
      </c>
    </row>
    <row r="27" spans="1:31" x14ac:dyDescent="0.2">
      <c r="A27" s="108">
        <v>2023</v>
      </c>
      <c r="B27" s="108">
        <v>102</v>
      </c>
      <c r="C27" s="109" t="s">
        <v>198</v>
      </c>
      <c r="D27" s="208" t="s">
        <v>199</v>
      </c>
      <c r="E27" s="109" t="s">
        <v>200</v>
      </c>
      <c r="F27" s="111" t="s">
        <v>201</v>
      </c>
      <c r="G27" s="112">
        <v>13.2</v>
      </c>
      <c r="H27" s="112">
        <v>13.2</v>
      </c>
      <c r="I27" s="143" t="s">
        <v>124</v>
      </c>
      <c r="J27" s="112">
        <f t="shared" si="0"/>
        <v>0</v>
      </c>
      <c r="K27" s="209" t="s">
        <v>125</v>
      </c>
      <c r="L27" s="209" t="s">
        <v>125</v>
      </c>
      <c r="M27" s="108" t="s">
        <v>202</v>
      </c>
      <c r="N27" s="108" t="s">
        <v>203</v>
      </c>
      <c r="O27" s="109" t="s">
        <v>204</v>
      </c>
      <c r="P27" s="111" t="s">
        <v>129</v>
      </c>
      <c r="Q27" s="109" t="s">
        <v>130</v>
      </c>
      <c r="R27" s="109" t="s">
        <v>130</v>
      </c>
      <c r="S27" s="108" t="s">
        <v>131</v>
      </c>
      <c r="T27" s="111" t="s">
        <v>132</v>
      </c>
      <c r="U27" s="108" t="s">
        <v>205</v>
      </c>
      <c r="V27" s="108">
        <v>800</v>
      </c>
      <c r="W27" s="108">
        <v>330</v>
      </c>
      <c r="X27" s="108">
        <v>2</v>
      </c>
      <c r="Y27" s="113">
        <v>2022</v>
      </c>
      <c r="Z27" s="113">
        <v>221</v>
      </c>
      <c r="AA27" s="113">
        <v>0</v>
      </c>
      <c r="AB27" s="114" t="s">
        <v>125</v>
      </c>
      <c r="AC27" s="109" t="s">
        <v>206</v>
      </c>
      <c r="AD27" s="107">
        <f t="shared" si="1"/>
        <v>0</v>
      </c>
    </row>
    <row r="28" spans="1:31" x14ac:dyDescent="0.2">
      <c r="A28" s="108">
        <v>2023</v>
      </c>
      <c r="B28" s="108">
        <v>182</v>
      </c>
      <c r="C28" s="109" t="s">
        <v>207</v>
      </c>
      <c r="D28" s="208" t="s">
        <v>208</v>
      </c>
      <c r="E28" s="109" t="s">
        <v>209</v>
      </c>
      <c r="F28" s="111" t="s">
        <v>210</v>
      </c>
      <c r="G28" s="112">
        <v>60</v>
      </c>
      <c r="H28" s="112">
        <v>0</v>
      </c>
      <c r="I28" s="143" t="s">
        <v>211</v>
      </c>
      <c r="J28" s="112">
        <f t="shared" si="0"/>
        <v>60</v>
      </c>
      <c r="K28" s="209" t="s">
        <v>125</v>
      </c>
      <c r="L28" s="209" t="s">
        <v>125</v>
      </c>
      <c r="M28" s="108" t="s">
        <v>202</v>
      </c>
      <c r="N28" s="108" t="s">
        <v>213</v>
      </c>
      <c r="O28" s="109" t="s">
        <v>207</v>
      </c>
      <c r="P28" s="111" t="s">
        <v>129</v>
      </c>
      <c r="Q28" s="109" t="s">
        <v>130</v>
      </c>
      <c r="R28" s="109" t="s">
        <v>130</v>
      </c>
      <c r="S28" s="108" t="s">
        <v>131</v>
      </c>
      <c r="T28" s="111" t="s">
        <v>132</v>
      </c>
      <c r="U28" s="108" t="s">
        <v>205</v>
      </c>
      <c r="V28" s="108">
        <v>800</v>
      </c>
      <c r="W28" s="108">
        <v>330</v>
      </c>
      <c r="X28" s="108">
        <v>1</v>
      </c>
      <c r="Y28" s="113">
        <v>2023</v>
      </c>
      <c r="Z28" s="113">
        <v>105</v>
      </c>
      <c r="AA28" s="113">
        <v>0</v>
      </c>
      <c r="AB28" s="114" t="s">
        <v>125</v>
      </c>
      <c r="AC28" s="109" t="s">
        <v>214</v>
      </c>
      <c r="AD28" s="107">
        <f t="shared" si="1"/>
        <v>0</v>
      </c>
      <c r="AE28" s="151" t="s">
        <v>212</v>
      </c>
    </row>
    <row r="29" spans="1:31" x14ac:dyDescent="0.2">
      <c r="A29" s="108">
        <v>2023</v>
      </c>
      <c r="B29" s="108">
        <v>182</v>
      </c>
      <c r="C29" s="109" t="s">
        <v>207</v>
      </c>
      <c r="D29" s="208" t="s">
        <v>208</v>
      </c>
      <c r="E29" s="109" t="s">
        <v>209</v>
      </c>
      <c r="F29" s="111" t="s">
        <v>210</v>
      </c>
      <c r="G29" s="112">
        <v>13.2</v>
      </c>
      <c r="H29" s="112">
        <v>13.2</v>
      </c>
      <c r="I29" s="143" t="s">
        <v>124</v>
      </c>
      <c r="J29" s="112">
        <f t="shared" si="0"/>
        <v>0</v>
      </c>
      <c r="K29" s="209" t="s">
        <v>125</v>
      </c>
      <c r="L29" s="209" t="s">
        <v>125</v>
      </c>
      <c r="M29" s="108" t="s">
        <v>202</v>
      </c>
      <c r="N29" s="108" t="s">
        <v>213</v>
      </c>
      <c r="O29" s="109" t="s">
        <v>207</v>
      </c>
      <c r="P29" s="111" t="s">
        <v>129</v>
      </c>
      <c r="Q29" s="109" t="s">
        <v>130</v>
      </c>
      <c r="R29" s="109" t="s">
        <v>130</v>
      </c>
      <c r="S29" s="108" t="s">
        <v>131</v>
      </c>
      <c r="T29" s="111" t="s">
        <v>132</v>
      </c>
      <c r="U29" s="108" t="s">
        <v>205</v>
      </c>
      <c r="V29" s="108">
        <v>800</v>
      </c>
      <c r="W29" s="108">
        <v>330</v>
      </c>
      <c r="X29" s="108">
        <v>1</v>
      </c>
      <c r="Y29" s="113">
        <v>2023</v>
      </c>
      <c r="Z29" s="113">
        <v>105</v>
      </c>
      <c r="AA29" s="113">
        <v>0</v>
      </c>
      <c r="AB29" s="114" t="s">
        <v>125</v>
      </c>
      <c r="AC29" s="109" t="s">
        <v>214</v>
      </c>
      <c r="AD29" s="107">
        <f t="shared" si="1"/>
        <v>0</v>
      </c>
    </row>
    <row r="30" spans="1:31" x14ac:dyDescent="0.2">
      <c r="A30" s="108">
        <v>2023</v>
      </c>
      <c r="B30" s="108">
        <v>324</v>
      </c>
      <c r="C30" s="109" t="s">
        <v>215</v>
      </c>
      <c r="D30" s="208" t="s">
        <v>216</v>
      </c>
      <c r="E30" s="109" t="s">
        <v>217</v>
      </c>
      <c r="F30" s="111" t="s">
        <v>218</v>
      </c>
      <c r="G30" s="112">
        <v>13.2</v>
      </c>
      <c r="H30" s="112">
        <v>13.2</v>
      </c>
      <c r="I30" s="143" t="s">
        <v>124</v>
      </c>
      <c r="J30" s="112">
        <f t="shared" si="0"/>
        <v>0</v>
      </c>
      <c r="K30" s="209" t="s">
        <v>125</v>
      </c>
      <c r="L30" s="209" t="s">
        <v>125</v>
      </c>
      <c r="M30" s="108" t="s">
        <v>202</v>
      </c>
      <c r="N30" s="108" t="s">
        <v>219</v>
      </c>
      <c r="O30" s="109" t="s">
        <v>215</v>
      </c>
      <c r="P30" s="111" t="s">
        <v>129</v>
      </c>
      <c r="Q30" s="109" t="s">
        <v>130</v>
      </c>
      <c r="R30" s="109" t="s">
        <v>130</v>
      </c>
      <c r="S30" s="108" t="s">
        <v>131</v>
      </c>
      <c r="T30" s="111" t="s">
        <v>132</v>
      </c>
      <c r="U30" s="108" t="s">
        <v>205</v>
      </c>
      <c r="V30" s="108">
        <v>800</v>
      </c>
      <c r="W30" s="108">
        <v>330</v>
      </c>
      <c r="X30" s="108">
        <v>1</v>
      </c>
      <c r="Y30" s="113">
        <v>2023</v>
      </c>
      <c r="Z30" s="113">
        <v>105</v>
      </c>
      <c r="AA30" s="113">
        <v>0</v>
      </c>
      <c r="AB30" s="114" t="s">
        <v>125</v>
      </c>
      <c r="AC30" s="109" t="s">
        <v>220</v>
      </c>
      <c r="AD30" s="107">
        <f t="shared" si="1"/>
        <v>0</v>
      </c>
    </row>
    <row r="31" spans="1:31" x14ac:dyDescent="0.2">
      <c r="A31" s="108">
        <v>2023</v>
      </c>
      <c r="B31" s="108">
        <v>468</v>
      </c>
      <c r="C31" s="109" t="s">
        <v>221</v>
      </c>
      <c r="D31" s="208" t="s">
        <v>222</v>
      </c>
      <c r="E31" s="109" t="s">
        <v>223</v>
      </c>
      <c r="F31" s="111" t="s">
        <v>224</v>
      </c>
      <c r="G31" s="112">
        <v>13.2</v>
      </c>
      <c r="H31" s="112">
        <v>13.2</v>
      </c>
      <c r="I31" s="143" t="s">
        <v>124</v>
      </c>
      <c r="J31" s="112">
        <f t="shared" si="0"/>
        <v>0</v>
      </c>
      <c r="K31" s="209" t="s">
        <v>125</v>
      </c>
      <c r="L31" s="209" t="s">
        <v>125</v>
      </c>
      <c r="M31" s="108" t="s">
        <v>202</v>
      </c>
      <c r="N31" s="108" t="s">
        <v>225</v>
      </c>
      <c r="O31" s="109" t="s">
        <v>226</v>
      </c>
      <c r="P31" s="111" t="s">
        <v>129</v>
      </c>
      <c r="Q31" s="109" t="s">
        <v>130</v>
      </c>
      <c r="R31" s="109" t="s">
        <v>130</v>
      </c>
      <c r="S31" s="108" t="s">
        <v>131</v>
      </c>
      <c r="T31" s="111" t="s">
        <v>132</v>
      </c>
      <c r="U31" s="108" t="s">
        <v>205</v>
      </c>
      <c r="V31" s="108">
        <v>800</v>
      </c>
      <c r="W31" s="108">
        <v>330</v>
      </c>
      <c r="X31" s="108">
        <v>1</v>
      </c>
      <c r="Y31" s="113">
        <v>2023</v>
      </c>
      <c r="Z31" s="113">
        <v>105</v>
      </c>
      <c r="AA31" s="113">
        <v>0</v>
      </c>
      <c r="AB31" s="114" t="s">
        <v>125</v>
      </c>
      <c r="AC31" s="109" t="s">
        <v>227</v>
      </c>
      <c r="AD31" s="107">
        <f t="shared" si="1"/>
        <v>0</v>
      </c>
    </row>
    <row r="32" spans="1:31" x14ac:dyDescent="0.2">
      <c r="A32" s="108">
        <v>2024</v>
      </c>
      <c r="B32" s="108">
        <v>43</v>
      </c>
      <c r="C32" s="109" t="s">
        <v>228</v>
      </c>
      <c r="D32" s="208" t="s">
        <v>229</v>
      </c>
      <c r="E32" s="109" t="s">
        <v>230</v>
      </c>
      <c r="F32" s="111" t="s">
        <v>231</v>
      </c>
      <c r="G32" s="112">
        <v>60</v>
      </c>
      <c r="H32" s="112">
        <v>0</v>
      </c>
      <c r="I32" s="143" t="s">
        <v>124</v>
      </c>
      <c r="J32" s="112">
        <f t="shared" si="0"/>
        <v>60</v>
      </c>
      <c r="K32" s="209" t="s">
        <v>125</v>
      </c>
      <c r="L32" s="209" t="s">
        <v>125</v>
      </c>
      <c r="M32" s="108" t="s">
        <v>232</v>
      </c>
      <c r="N32" s="108" t="s">
        <v>233</v>
      </c>
      <c r="O32" s="109" t="s">
        <v>234</v>
      </c>
      <c r="P32" s="111" t="s">
        <v>129</v>
      </c>
      <c r="Q32" s="109" t="s">
        <v>130</v>
      </c>
      <c r="R32" s="109" t="s">
        <v>130</v>
      </c>
      <c r="S32" s="108" t="s">
        <v>131</v>
      </c>
      <c r="T32" s="111" t="s">
        <v>132</v>
      </c>
      <c r="U32" s="108" t="s">
        <v>205</v>
      </c>
      <c r="V32" s="108">
        <v>800</v>
      </c>
      <c r="W32" s="108">
        <v>330</v>
      </c>
      <c r="X32" s="108">
        <v>2</v>
      </c>
      <c r="Y32" s="113">
        <v>2023</v>
      </c>
      <c r="Z32" s="113">
        <v>252</v>
      </c>
      <c r="AA32" s="113">
        <v>0</v>
      </c>
      <c r="AB32" s="114" t="s">
        <v>125</v>
      </c>
      <c r="AC32" s="109" t="s">
        <v>235</v>
      </c>
      <c r="AD32" s="107">
        <f t="shared" si="1"/>
        <v>0</v>
      </c>
    </row>
    <row r="33" spans="1:30" x14ac:dyDescent="0.2">
      <c r="A33" s="108">
        <v>2024</v>
      </c>
      <c r="B33" s="108">
        <v>43</v>
      </c>
      <c r="C33" s="109" t="s">
        <v>228</v>
      </c>
      <c r="D33" s="208" t="s">
        <v>229</v>
      </c>
      <c r="E33" s="109" t="s">
        <v>230</v>
      </c>
      <c r="F33" s="111" t="s">
        <v>231</v>
      </c>
      <c r="G33" s="112">
        <v>13.2</v>
      </c>
      <c r="H33" s="112">
        <v>13.2</v>
      </c>
      <c r="I33" s="143" t="s">
        <v>124</v>
      </c>
      <c r="J33" s="112">
        <f t="shared" si="0"/>
        <v>0</v>
      </c>
      <c r="K33" s="209" t="s">
        <v>125</v>
      </c>
      <c r="L33" s="209" t="s">
        <v>125</v>
      </c>
      <c r="M33" s="108" t="s">
        <v>232</v>
      </c>
      <c r="N33" s="108" t="s">
        <v>233</v>
      </c>
      <c r="O33" s="109" t="s">
        <v>234</v>
      </c>
      <c r="P33" s="111" t="s">
        <v>129</v>
      </c>
      <c r="Q33" s="109" t="s">
        <v>130</v>
      </c>
      <c r="R33" s="109" t="s">
        <v>130</v>
      </c>
      <c r="S33" s="108" t="s">
        <v>131</v>
      </c>
      <c r="T33" s="111" t="s">
        <v>132</v>
      </c>
      <c r="U33" s="108" t="s">
        <v>205</v>
      </c>
      <c r="V33" s="108">
        <v>800</v>
      </c>
      <c r="W33" s="108">
        <v>330</v>
      </c>
      <c r="X33" s="108">
        <v>1</v>
      </c>
      <c r="Y33" s="113">
        <v>2022</v>
      </c>
      <c r="Z33" s="113">
        <v>125</v>
      </c>
      <c r="AA33" s="113">
        <v>0</v>
      </c>
      <c r="AB33" s="114" t="s">
        <v>125</v>
      </c>
      <c r="AC33" s="109" t="s">
        <v>235</v>
      </c>
      <c r="AD33" s="107">
        <f t="shared" si="1"/>
        <v>0</v>
      </c>
    </row>
    <row r="34" spans="1:30" x14ac:dyDescent="0.2">
      <c r="A34" s="108">
        <v>2022</v>
      </c>
      <c r="B34" s="108">
        <v>37</v>
      </c>
      <c r="C34" s="109" t="s">
        <v>236</v>
      </c>
      <c r="D34" s="208" t="s">
        <v>237</v>
      </c>
      <c r="E34" s="109" t="s">
        <v>238</v>
      </c>
      <c r="F34" s="111" t="s">
        <v>239</v>
      </c>
      <c r="G34" s="112">
        <v>-78</v>
      </c>
      <c r="H34" s="112">
        <v>-7.09</v>
      </c>
      <c r="I34" s="143" t="s">
        <v>124</v>
      </c>
      <c r="J34" s="112">
        <f t="shared" si="0"/>
        <v>-70.91</v>
      </c>
      <c r="K34" s="209" t="s">
        <v>125</v>
      </c>
      <c r="L34" s="209" t="s">
        <v>125</v>
      </c>
      <c r="M34" s="108" t="s">
        <v>240</v>
      </c>
      <c r="N34" s="108" t="s">
        <v>241</v>
      </c>
      <c r="O34" s="109" t="s">
        <v>242</v>
      </c>
      <c r="P34" s="111" t="s">
        <v>243</v>
      </c>
      <c r="Q34" s="109" t="s">
        <v>244</v>
      </c>
      <c r="R34" s="109" t="s">
        <v>244</v>
      </c>
      <c r="S34" s="108" t="s">
        <v>245</v>
      </c>
      <c r="T34" s="111" t="s">
        <v>246</v>
      </c>
      <c r="U34" s="108" t="s">
        <v>125</v>
      </c>
      <c r="V34" s="108">
        <v>0</v>
      </c>
      <c r="W34" s="108">
        <v>0</v>
      </c>
      <c r="X34" s="108">
        <v>0</v>
      </c>
      <c r="Y34" s="113">
        <v>0</v>
      </c>
      <c r="Z34" s="113">
        <v>0</v>
      </c>
      <c r="AA34" s="113">
        <v>0</v>
      </c>
      <c r="AB34" s="114" t="s">
        <v>125</v>
      </c>
      <c r="AC34" s="109" t="s">
        <v>247</v>
      </c>
      <c r="AD34" s="107">
        <f t="shared" si="1"/>
        <v>1</v>
      </c>
    </row>
    <row r="35" spans="1:30" x14ac:dyDescent="0.2">
      <c r="A35" s="108">
        <v>2025</v>
      </c>
      <c r="B35" s="108">
        <v>55</v>
      </c>
      <c r="C35" s="109" t="s">
        <v>248</v>
      </c>
      <c r="D35" s="208" t="s">
        <v>249</v>
      </c>
      <c r="E35" s="109" t="s">
        <v>250</v>
      </c>
      <c r="F35" s="111" t="s">
        <v>251</v>
      </c>
      <c r="G35" s="112">
        <v>-626.22</v>
      </c>
      <c r="H35" s="112">
        <v>-56.94</v>
      </c>
      <c r="I35" s="143" t="s">
        <v>124</v>
      </c>
      <c r="J35" s="112">
        <f t="shared" si="0"/>
        <v>-569.28</v>
      </c>
      <c r="K35" s="209" t="s">
        <v>125</v>
      </c>
      <c r="L35" s="209" t="s">
        <v>252</v>
      </c>
      <c r="M35" s="108" t="s">
        <v>253</v>
      </c>
      <c r="N35" s="108" t="s">
        <v>254</v>
      </c>
      <c r="O35" s="109" t="s">
        <v>250</v>
      </c>
      <c r="P35" s="111" t="s">
        <v>243</v>
      </c>
      <c r="Q35" s="109" t="s">
        <v>244</v>
      </c>
      <c r="R35" s="109" t="s">
        <v>244</v>
      </c>
      <c r="S35" s="108" t="s">
        <v>245</v>
      </c>
      <c r="T35" s="111" t="s">
        <v>246</v>
      </c>
      <c r="U35" s="108" t="s">
        <v>255</v>
      </c>
      <c r="V35" s="108">
        <v>3440</v>
      </c>
      <c r="W35" s="108">
        <v>640</v>
      </c>
      <c r="X35" s="108">
        <v>99</v>
      </c>
      <c r="Y35" s="113">
        <v>2024</v>
      </c>
      <c r="Z35" s="113">
        <v>83</v>
      </c>
      <c r="AA35" s="113">
        <v>0</v>
      </c>
      <c r="AB35" s="114" t="s">
        <v>125</v>
      </c>
      <c r="AC35" s="109" t="s">
        <v>256</v>
      </c>
      <c r="AD35" s="107">
        <f t="shared" si="1"/>
        <v>0</v>
      </c>
    </row>
    <row r="36" spans="1:30" x14ac:dyDescent="0.2">
      <c r="A36" s="108">
        <v>2025</v>
      </c>
      <c r="B36" s="108">
        <v>101</v>
      </c>
      <c r="C36" s="109" t="s">
        <v>257</v>
      </c>
      <c r="D36" s="208" t="s">
        <v>258</v>
      </c>
      <c r="E36" s="109" t="s">
        <v>259</v>
      </c>
      <c r="F36" s="111" t="s">
        <v>260</v>
      </c>
      <c r="G36" s="112">
        <v>4542.72</v>
      </c>
      <c r="H36" s="112">
        <v>0</v>
      </c>
      <c r="I36" s="143" t="s">
        <v>124</v>
      </c>
      <c r="J36" s="112">
        <f t="shared" si="0"/>
        <v>4542.72</v>
      </c>
      <c r="K36" s="209" t="s">
        <v>261</v>
      </c>
      <c r="L36" s="209" t="s">
        <v>262</v>
      </c>
      <c r="M36" s="108" t="s">
        <v>253</v>
      </c>
      <c r="N36" s="108" t="s">
        <v>263</v>
      </c>
      <c r="O36" s="109" t="s">
        <v>259</v>
      </c>
      <c r="P36" s="111" t="s">
        <v>264</v>
      </c>
      <c r="Q36" s="109" t="s">
        <v>265</v>
      </c>
      <c r="R36" s="109" t="s">
        <v>266</v>
      </c>
      <c r="S36" s="108" t="s">
        <v>245</v>
      </c>
      <c r="T36" s="111" t="s">
        <v>246</v>
      </c>
      <c r="U36" s="108" t="s">
        <v>267</v>
      </c>
      <c r="V36" s="108">
        <v>6130</v>
      </c>
      <c r="W36" s="108">
        <v>860</v>
      </c>
      <c r="X36" s="108">
        <v>99</v>
      </c>
      <c r="Y36" s="113">
        <v>2024</v>
      </c>
      <c r="Z36" s="113">
        <v>122</v>
      </c>
      <c r="AA36" s="113">
        <v>0</v>
      </c>
      <c r="AB36" s="114" t="s">
        <v>125</v>
      </c>
      <c r="AC36" s="109" t="s">
        <v>268</v>
      </c>
      <c r="AD36" s="107">
        <f t="shared" si="1"/>
        <v>1</v>
      </c>
    </row>
    <row r="37" spans="1:30" x14ac:dyDescent="0.2">
      <c r="A37" s="108">
        <v>2025</v>
      </c>
      <c r="B37" s="108">
        <v>129</v>
      </c>
      <c r="C37" s="109" t="s">
        <v>269</v>
      </c>
      <c r="D37" s="208" t="s">
        <v>270</v>
      </c>
      <c r="E37" s="109" t="s">
        <v>271</v>
      </c>
      <c r="F37" s="111" t="s">
        <v>272</v>
      </c>
      <c r="G37" s="112">
        <v>67.87</v>
      </c>
      <c r="H37" s="112">
        <v>12.24</v>
      </c>
      <c r="I37" s="143" t="s">
        <v>124</v>
      </c>
      <c r="J37" s="112">
        <f t="shared" si="0"/>
        <v>55.63</v>
      </c>
      <c r="K37" s="209" t="s">
        <v>273</v>
      </c>
      <c r="L37" s="209" t="s">
        <v>274</v>
      </c>
      <c r="M37" s="108" t="s">
        <v>253</v>
      </c>
      <c r="N37" s="108" t="s">
        <v>275</v>
      </c>
      <c r="O37" s="109" t="s">
        <v>276</v>
      </c>
      <c r="P37" s="111" t="s">
        <v>277</v>
      </c>
      <c r="Q37" s="109" t="s">
        <v>278</v>
      </c>
      <c r="R37" s="109" t="s">
        <v>279</v>
      </c>
      <c r="S37" s="108" t="s">
        <v>245</v>
      </c>
      <c r="T37" s="111" t="s">
        <v>246</v>
      </c>
      <c r="U37" s="108" t="s">
        <v>280</v>
      </c>
      <c r="V37" s="108">
        <v>2890</v>
      </c>
      <c r="W37" s="108">
        <v>610</v>
      </c>
      <c r="X37" s="108">
        <v>99</v>
      </c>
      <c r="Y37" s="113">
        <v>2025</v>
      </c>
      <c r="Z37" s="113">
        <v>114</v>
      </c>
      <c r="AA37" s="113">
        <v>0</v>
      </c>
      <c r="AB37" s="114" t="s">
        <v>125</v>
      </c>
      <c r="AC37" s="109" t="s">
        <v>281</v>
      </c>
      <c r="AD37" s="107">
        <f t="shared" si="1"/>
        <v>1</v>
      </c>
    </row>
    <row r="38" spans="1:30" x14ac:dyDescent="0.2">
      <c r="A38" s="108">
        <v>2025</v>
      </c>
      <c r="B38" s="108">
        <v>130</v>
      </c>
      <c r="C38" s="109" t="s">
        <v>269</v>
      </c>
      <c r="D38" s="208" t="s">
        <v>282</v>
      </c>
      <c r="E38" s="109" t="s">
        <v>271</v>
      </c>
      <c r="F38" s="111" t="s">
        <v>283</v>
      </c>
      <c r="G38" s="112">
        <v>50.13</v>
      </c>
      <c r="H38" s="112">
        <v>9.0399999999999991</v>
      </c>
      <c r="I38" s="143" t="s">
        <v>124</v>
      </c>
      <c r="J38" s="112">
        <f t="shared" si="0"/>
        <v>41.09</v>
      </c>
      <c r="K38" s="209" t="s">
        <v>273</v>
      </c>
      <c r="L38" s="209" t="s">
        <v>284</v>
      </c>
      <c r="M38" s="108" t="s">
        <v>253</v>
      </c>
      <c r="N38" s="108" t="s">
        <v>285</v>
      </c>
      <c r="O38" s="109" t="s">
        <v>276</v>
      </c>
      <c r="P38" s="111" t="s">
        <v>277</v>
      </c>
      <c r="Q38" s="109" t="s">
        <v>278</v>
      </c>
      <c r="R38" s="109" t="s">
        <v>279</v>
      </c>
      <c r="S38" s="108" t="s">
        <v>245</v>
      </c>
      <c r="T38" s="111" t="s">
        <v>246</v>
      </c>
      <c r="U38" s="108" t="s">
        <v>280</v>
      </c>
      <c r="V38" s="108">
        <v>2890</v>
      </c>
      <c r="W38" s="108">
        <v>610</v>
      </c>
      <c r="X38" s="108">
        <v>99</v>
      </c>
      <c r="Y38" s="113">
        <v>2025</v>
      </c>
      <c r="Z38" s="113">
        <v>115</v>
      </c>
      <c r="AA38" s="113">
        <v>0</v>
      </c>
      <c r="AB38" s="114" t="s">
        <v>125</v>
      </c>
      <c r="AC38" s="109" t="s">
        <v>281</v>
      </c>
      <c r="AD38" s="107">
        <f t="shared" si="1"/>
        <v>0</v>
      </c>
    </row>
    <row r="39" spans="1:30" x14ac:dyDescent="0.2">
      <c r="A39" s="108">
        <v>2025</v>
      </c>
      <c r="B39" s="108">
        <v>131</v>
      </c>
      <c r="C39" s="109" t="s">
        <v>269</v>
      </c>
      <c r="D39" s="208" t="s">
        <v>286</v>
      </c>
      <c r="E39" s="109" t="s">
        <v>271</v>
      </c>
      <c r="F39" s="111" t="s">
        <v>287</v>
      </c>
      <c r="G39" s="112">
        <v>50.13</v>
      </c>
      <c r="H39" s="112">
        <v>9.0399999999999991</v>
      </c>
      <c r="I39" s="143" t="s">
        <v>124</v>
      </c>
      <c r="J39" s="112">
        <f t="shared" si="0"/>
        <v>41.09</v>
      </c>
      <c r="K39" s="209" t="s">
        <v>273</v>
      </c>
      <c r="L39" s="209" t="s">
        <v>288</v>
      </c>
      <c r="M39" s="108" t="s">
        <v>253</v>
      </c>
      <c r="N39" s="108" t="s">
        <v>289</v>
      </c>
      <c r="O39" s="109" t="s">
        <v>276</v>
      </c>
      <c r="P39" s="111" t="s">
        <v>277</v>
      </c>
      <c r="Q39" s="109" t="s">
        <v>278</v>
      </c>
      <c r="R39" s="109" t="s">
        <v>279</v>
      </c>
      <c r="S39" s="108" t="s">
        <v>245</v>
      </c>
      <c r="T39" s="111" t="s">
        <v>246</v>
      </c>
      <c r="U39" s="108" t="s">
        <v>280</v>
      </c>
      <c r="V39" s="108">
        <v>2890</v>
      </c>
      <c r="W39" s="108">
        <v>610</v>
      </c>
      <c r="X39" s="108">
        <v>99</v>
      </c>
      <c r="Y39" s="113">
        <v>2025</v>
      </c>
      <c r="Z39" s="113">
        <v>117</v>
      </c>
      <c r="AA39" s="113">
        <v>0</v>
      </c>
      <c r="AB39" s="114" t="s">
        <v>125</v>
      </c>
      <c r="AC39" s="109" t="s">
        <v>281</v>
      </c>
      <c r="AD39" s="107">
        <f t="shared" si="1"/>
        <v>0</v>
      </c>
    </row>
    <row r="40" spans="1:30" x14ac:dyDescent="0.2">
      <c r="A40" s="108">
        <v>2025</v>
      </c>
      <c r="B40" s="108">
        <v>132</v>
      </c>
      <c r="C40" s="109" t="s">
        <v>269</v>
      </c>
      <c r="D40" s="208" t="s">
        <v>290</v>
      </c>
      <c r="E40" s="109" t="s">
        <v>271</v>
      </c>
      <c r="F40" s="111" t="s">
        <v>291</v>
      </c>
      <c r="G40" s="112">
        <v>65.66</v>
      </c>
      <c r="H40" s="112">
        <v>11.84</v>
      </c>
      <c r="I40" s="143" t="s">
        <v>124</v>
      </c>
      <c r="J40" s="112">
        <f t="shared" si="0"/>
        <v>53.819999999999993</v>
      </c>
      <c r="K40" s="209" t="s">
        <v>273</v>
      </c>
      <c r="L40" s="209" t="s">
        <v>292</v>
      </c>
      <c r="M40" s="108" t="s">
        <v>253</v>
      </c>
      <c r="N40" s="108" t="s">
        <v>293</v>
      </c>
      <c r="O40" s="109" t="s">
        <v>276</v>
      </c>
      <c r="P40" s="111" t="s">
        <v>277</v>
      </c>
      <c r="Q40" s="109" t="s">
        <v>278</v>
      </c>
      <c r="R40" s="109" t="s">
        <v>279</v>
      </c>
      <c r="S40" s="108" t="s">
        <v>245</v>
      </c>
      <c r="T40" s="111" t="s">
        <v>246</v>
      </c>
      <c r="U40" s="108" t="s">
        <v>280</v>
      </c>
      <c r="V40" s="108">
        <v>2890</v>
      </c>
      <c r="W40" s="108">
        <v>610</v>
      </c>
      <c r="X40" s="108">
        <v>99</v>
      </c>
      <c r="Y40" s="113">
        <v>2025</v>
      </c>
      <c r="Z40" s="113">
        <v>116</v>
      </c>
      <c r="AA40" s="113">
        <v>0</v>
      </c>
      <c r="AB40" s="114" t="s">
        <v>125</v>
      </c>
      <c r="AC40" s="109" t="s">
        <v>281</v>
      </c>
      <c r="AD40" s="107">
        <f t="shared" si="1"/>
        <v>0</v>
      </c>
    </row>
    <row r="41" spans="1:30" x14ac:dyDescent="0.2">
      <c r="A41" s="108"/>
      <c r="B41" s="108"/>
      <c r="C41" s="109"/>
      <c r="D41" s="208"/>
      <c r="E41" s="109"/>
      <c r="F41" s="111"/>
      <c r="G41" s="112"/>
      <c r="H41" s="112"/>
      <c r="I41" s="143"/>
      <c r="J41" s="112"/>
      <c r="K41" s="209"/>
      <c r="L41" s="209"/>
      <c r="M41" s="108"/>
      <c r="N41" s="108"/>
      <c r="O41" s="109"/>
      <c r="P41" s="111"/>
      <c r="Q41" s="109"/>
      <c r="R41" s="109"/>
      <c r="S41" s="108"/>
      <c r="T41" s="111"/>
      <c r="U41" s="108"/>
      <c r="V41" s="108"/>
      <c r="W41" s="108"/>
      <c r="X41" s="108"/>
      <c r="Y41" s="113"/>
      <c r="Z41" s="113"/>
      <c r="AA41" s="113"/>
      <c r="AB41" s="114"/>
      <c r="AC41" s="109"/>
    </row>
    <row r="42" spans="1:30" x14ac:dyDescent="0.2">
      <c r="A42" s="108"/>
      <c r="B42" s="108"/>
      <c r="C42" s="109"/>
      <c r="D42" s="208"/>
      <c r="E42" s="109"/>
      <c r="F42" s="210" t="s">
        <v>294</v>
      </c>
      <c r="G42" s="211">
        <f>SUM(G11:G40)</f>
        <v>4823.4900000000007</v>
      </c>
      <c r="H42" s="212">
        <f>SUM(H11:H40)</f>
        <v>189.32999999999993</v>
      </c>
      <c r="I42" s="143"/>
      <c r="J42" s="212">
        <f>SUM(J11:J40)</f>
        <v>4634.1600000000008</v>
      </c>
      <c r="K42" s="209"/>
      <c r="L42" s="209"/>
      <c r="M42" s="108"/>
      <c r="N42" s="108"/>
      <c r="O42" s="109"/>
      <c r="P42" s="111"/>
      <c r="Q42" s="109"/>
      <c r="R42" s="109"/>
      <c r="S42" s="108"/>
      <c r="T42" s="111"/>
      <c r="U42" s="108"/>
      <c r="V42" s="108"/>
      <c r="W42" s="108"/>
      <c r="X42" s="108"/>
      <c r="Y42" s="113"/>
      <c r="Z42" s="113"/>
      <c r="AA42" s="113"/>
      <c r="AB42" s="114"/>
      <c r="AC42" s="109"/>
    </row>
    <row r="43" spans="1:30" x14ac:dyDescent="0.2">
      <c r="C43" s="107"/>
      <c r="D43" s="107"/>
      <c r="E43" s="107"/>
      <c r="F43" s="107"/>
      <c r="G43" s="107"/>
      <c r="H43" s="107"/>
      <c r="I43" s="107"/>
      <c r="J43" s="107"/>
      <c r="O43" s="107"/>
      <c r="P43" s="107"/>
      <c r="Q43" s="107"/>
      <c r="R43" s="107"/>
      <c r="T43" s="107"/>
      <c r="AC43" s="107"/>
    </row>
    <row r="44" spans="1:30" x14ac:dyDescent="0.2">
      <c r="C44" s="107"/>
      <c r="D44" s="107"/>
      <c r="E44" s="107"/>
      <c r="F44" s="107"/>
      <c r="G44" s="107"/>
      <c r="H44" s="107"/>
      <c r="I44" s="107"/>
      <c r="J44" s="107"/>
      <c r="O44" s="107"/>
      <c r="P44" s="107"/>
      <c r="Q44" s="107"/>
      <c r="R44" s="107"/>
      <c r="T44" s="107"/>
      <c r="AC44" s="107"/>
    </row>
    <row r="45" spans="1:30" x14ac:dyDescent="0.2">
      <c r="C45" s="107"/>
      <c r="D45" s="107"/>
      <c r="E45" s="107"/>
      <c r="F45" s="107"/>
      <c r="G45" s="107"/>
      <c r="H45" s="107"/>
      <c r="I45" s="107"/>
      <c r="J45" s="107"/>
      <c r="O45" s="107"/>
      <c r="P45" s="107"/>
      <c r="Q45" s="107"/>
      <c r="R45" s="107"/>
      <c r="T45" s="107"/>
      <c r="AC45" s="107"/>
    </row>
    <row r="46" spans="1:30" x14ac:dyDescent="0.2">
      <c r="C46" s="107"/>
      <c r="D46" s="107"/>
      <c r="E46" s="107"/>
      <c r="F46" s="107"/>
      <c r="G46" s="107"/>
      <c r="H46" s="107"/>
      <c r="I46" s="107"/>
      <c r="J46" s="107"/>
      <c r="O46" s="107"/>
      <c r="P46" s="107"/>
      <c r="Q46" s="107"/>
      <c r="R46" s="107"/>
      <c r="T46" s="107"/>
      <c r="AC46" s="107"/>
    </row>
    <row r="47" spans="1:30" x14ac:dyDescent="0.2">
      <c r="C47" s="107"/>
      <c r="D47" s="107"/>
      <c r="E47" s="107"/>
      <c r="F47" s="107"/>
      <c r="G47" s="107"/>
      <c r="H47" s="107"/>
      <c r="I47" s="107"/>
      <c r="J47" s="107"/>
      <c r="O47" s="107"/>
      <c r="P47" s="107"/>
      <c r="Q47" s="107"/>
      <c r="R47" s="107"/>
      <c r="T47" s="107"/>
      <c r="AC47" s="107"/>
    </row>
    <row r="48" spans="1:30" x14ac:dyDescent="0.2">
      <c r="C48" s="107"/>
      <c r="D48" s="107"/>
      <c r="E48" s="107"/>
      <c r="F48" s="107"/>
      <c r="G48" s="107"/>
      <c r="H48" s="107"/>
      <c r="I48" s="107"/>
      <c r="J48" s="107"/>
      <c r="O48" s="107"/>
      <c r="P48" s="107"/>
      <c r="Q48" s="107"/>
      <c r="R48" s="107"/>
      <c r="T48" s="107"/>
      <c r="AC48" s="107"/>
    </row>
    <row r="49" spans="3:29" x14ac:dyDescent="0.2">
      <c r="C49" s="107"/>
      <c r="D49" s="107"/>
      <c r="E49" s="107"/>
      <c r="F49" s="107"/>
      <c r="G49" s="107"/>
      <c r="H49" s="107"/>
      <c r="I49" s="107"/>
      <c r="J49" s="107"/>
      <c r="O49" s="107"/>
      <c r="P49" s="107"/>
      <c r="Q49" s="107"/>
      <c r="R49" s="107"/>
      <c r="T49" s="107"/>
      <c r="AC49" s="107"/>
    </row>
  </sheetData>
  <mergeCells count="11"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  <mergeCell ref="S8:T8"/>
  </mergeCells>
  <dataValidations count="30">
    <dataValidation type="list" allowBlank="1" showInputMessage="1" showErrorMessage="1" errorTitle="SCISSIONE PAGAMENTI" error="Selezionare 'NO' se il documento non è soggeto alla Scissione Pagamenti" sqref="I11:I42" xr:uid="{9C6A1CA2-3110-4265-9074-D0F960045F2E}">
      <formula1>"SI,NO"</formula1>
    </dataValidation>
    <dataValidation type="list" allowBlank="1" showInputMessage="1" showErrorMessage="1" errorTitle="SCISSIONE PAGAMENTI" error="Selezionare 'NO' se il documento non è soggeto alla Scissione Pagamenti" sqref="I12:I42" xr:uid="{B1F22DBB-7567-4B5D-A48B-91194CEA0A8F}">
      <formula1>"SI,NO"</formula1>
    </dataValidation>
    <dataValidation type="list" allowBlank="1" showInputMessage="1" showErrorMessage="1" errorTitle="SCISSIONE PAGAMENTI" error="Selezionare 'NO' se il documento non è soggeto alla Scissione Pagamenti" sqref="I13:I42" xr:uid="{B69407E7-4F47-4B71-AFC5-8114AF5B8427}">
      <formula1>"SI,NO"</formula1>
    </dataValidation>
    <dataValidation type="list" allowBlank="1" showInputMessage="1" showErrorMessage="1" errorTitle="SCISSIONE PAGAMENTI" error="Selezionare 'NO' se il documento non è soggeto alla Scissione Pagamenti" sqref="I14:I42" xr:uid="{30BFE00A-83ED-4D41-B37E-8B3737DB61A2}">
      <formula1>"SI,NO"</formula1>
    </dataValidation>
    <dataValidation type="list" allowBlank="1" showInputMessage="1" showErrorMessage="1" errorTitle="SCISSIONE PAGAMENTI" error="Selezionare 'NO' se il documento non è soggeto alla Scissione Pagamenti" sqref="I15:I42" xr:uid="{754CD208-256C-44E6-AD98-264085DC1C6F}">
      <formula1>"SI,NO"</formula1>
    </dataValidation>
    <dataValidation type="list" allowBlank="1" showInputMessage="1" showErrorMessage="1" errorTitle="SCISSIONE PAGAMENTI" error="Selezionare 'NO' se il documento non è soggeto alla Scissione Pagamenti" sqref="I16:I42" xr:uid="{35DBD19C-26CB-4AE9-86AE-808FDAE8211A}">
      <formula1>"SI,NO"</formula1>
    </dataValidation>
    <dataValidation type="list" allowBlank="1" showInputMessage="1" showErrorMessage="1" errorTitle="SCISSIONE PAGAMENTI" error="Selezionare 'NO' se il documento non è soggeto alla Scissione Pagamenti" sqref="I17:I42" xr:uid="{A4CCF927-41E1-43E0-8EF9-7C660126A5E1}">
      <formula1>"SI,NO"</formula1>
    </dataValidation>
    <dataValidation type="list" allowBlank="1" showInputMessage="1" showErrorMessage="1" errorTitle="SCISSIONE PAGAMENTI" error="Selezionare 'NO' se il documento non è soggeto alla Scissione Pagamenti" sqref="I18:I42" xr:uid="{D40123FC-46D7-4BAB-94A3-181F9072F6FA}">
      <formula1>"SI,NO"</formula1>
    </dataValidation>
    <dataValidation type="list" allowBlank="1" showInputMessage="1" showErrorMessage="1" errorTitle="SCISSIONE PAGAMENTI" error="Selezionare 'NO' se il documento non è soggeto alla Scissione Pagamenti" sqref="I19:I42" xr:uid="{0FE641BC-21CA-4ADC-8420-A8488A64EE1D}">
      <formula1>"SI,NO"</formula1>
    </dataValidation>
    <dataValidation type="list" allowBlank="1" showInputMessage="1" showErrorMessage="1" errorTitle="SCISSIONE PAGAMENTI" error="Selezionare 'NO' se il documento non è soggeto alla Scissione Pagamenti" sqref="I20:I42" xr:uid="{37EAD32E-5070-4225-965F-3A1D7DE1F474}">
      <formula1>"SI,NO"</formula1>
    </dataValidation>
    <dataValidation type="list" allowBlank="1" showInputMessage="1" showErrorMessage="1" errorTitle="SCISSIONE PAGAMENTI" error="Selezionare 'NO' se il documento non è soggeto alla Scissione Pagamenti" sqref="I21:I42" xr:uid="{B4CE422A-2F0C-421D-8056-754D345F309C}">
      <formula1>"SI,NO"</formula1>
    </dataValidation>
    <dataValidation type="list" allowBlank="1" showInputMessage="1" showErrorMessage="1" errorTitle="SCISSIONE PAGAMENTI" error="Selezionare 'NO' se il documento non è soggeto alla Scissione Pagamenti" sqref="I22:I42" xr:uid="{56B0F010-6C37-4DF5-9CC5-624B3BBA749A}">
      <formula1>"SI,NO"</formula1>
    </dataValidation>
    <dataValidation type="list" allowBlank="1" showInputMessage="1" showErrorMessage="1" errorTitle="SCISSIONE PAGAMENTI" error="Selezionare 'NO' se il documento non è soggeto alla Scissione Pagamenti" sqref="I23:I42" xr:uid="{EB9DBEBC-4AE3-4231-9D9C-304265D4DFDF}">
      <formula1>"SI,NO"</formula1>
    </dataValidation>
    <dataValidation type="list" allowBlank="1" showInputMessage="1" showErrorMessage="1" errorTitle="SCISSIONE PAGAMENTI" error="Selezionare 'NO' se il documento non è soggeto alla Scissione Pagamenti" sqref="I24:I42" xr:uid="{E50C3773-EC0B-488E-94F1-6C99A6F3F48D}">
      <formula1>"SI,NO"</formula1>
    </dataValidation>
    <dataValidation type="list" allowBlank="1" showInputMessage="1" showErrorMessage="1" errorTitle="SCISSIONE PAGAMENTI" error="Selezionare 'NO' se il documento non è soggeto alla Scissione Pagamenti" sqref="I25:I42" xr:uid="{6CA5E64F-9FE5-4966-B38C-64929632C376}">
      <formula1>"SI,NO"</formula1>
    </dataValidation>
    <dataValidation type="list" allowBlank="1" showInputMessage="1" showErrorMessage="1" errorTitle="SCISSIONE PAGAMENTI" error="Selezionare 'NO' se il documento non è soggeto alla Scissione Pagamenti" sqref="I26:I42" xr:uid="{B01BB73C-4A51-4F84-B68A-4222E4A50D1A}">
      <formula1>"SI,NO"</formula1>
    </dataValidation>
    <dataValidation type="list" allowBlank="1" showInputMessage="1" showErrorMessage="1" errorTitle="SCISSIONE PAGAMENTI" error="Selezionare 'NO' se il documento non è soggeto alla Scissione Pagamenti" sqref="I27:I42" xr:uid="{4D056F14-677B-4907-9FDC-9353E2A13367}">
      <formula1>"SI,NO"</formula1>
    </dataValidation>
    <dataValidation type="list" allowBlank="1" showInputMessage="1" showErrorMessage="1" errorTitle="SCISSIONE PAGAMENTI" error="Selezionare 'NO' se il documento non è soggeto alla Scissione Pagamenti" sqref="I28:I42" xr:uid="{FD8F3795-96C6-4BBF-9CC7-30190FE27AC8}">
      <formula1>"SI,NO"</formula1>
    </dataValidation>
    <dataValidation type="list" allowBlank="1" showInputMessage="1" showErrorMessage="1" errorTitle="SCISSIONE PAGAMENTI" error="Selezionare 'NO' se il documento non è soggeto alla Scissione Pagamenti" sqref="I29:I42" xr:uid="{F1563668-9B7F-4B08-A40A-B6F9F701244E}">
      <formula1>"SI,NO"</formula1>
    </dataValidation>
    <dataValidation type="list" allowBlank="1" showInputMessage="1" showErrorMessage="1" errorTitle="SCISSIONE PAGAMENTI" error="Selezionare 'NO' se il documento non è soggeto alla Scissione Pagamenti" sqref="I30:I42" xr:uid="{16EDBD24-0446-47C2-898B-FD7FDD83BC8F}">
      <formula1>"SI,NO"</formula1>
    </dataValidation>
    <dataValidation type="list" allowBlank="1" showInputMessage="1" showErrorMessage="1" errorTitle="SCISSIONE PAGAMENTI" error="Selezionare 'NO' se il documento non è soggeto alla Scissione Pagamenti" sqref="I31:I42" xr:uid="{148B6FCE-22D9-4926-A746-2D447CA0329E}">
      <formula1>"SI,NO"</formula1>
    </dataValidation>
    <dataValidation type="list" allowBlank="1" showInputMessage="1" showErrorMessage="1" errorTitle="SCISSIONE PAGAMENTI" error="Selezionare 'NO' se il documento non è soggeto alla Scissione Pagamenti" sqref="I32:I42" xr:uid="{01584EE1-1CE2-45AE-8D1E-F07BFA86C0F7}">
      <formula1>"SI,NO"</formula1>
    </dataValidation>
    <dataValidation type="list" allowBlank="1" showInputMessage="1" showErrorMessage="1" errorTitle="SCISSIONE PAGAMENTI" error="Selezionare 'NO' se il documento non è soggeto alla Scissione Pagamenti" sqref="I33:I42" xr:uid="{F3BF8C70-F097-496C-9B35-9C16AE732CBE}">
      <formula1>"SI,NO"</formula1>
    </dataValidation>
    <dataValidation type="list" allowBlank="1" showInputMessage="1" showErrorMessage="1" errorTitle="SCISSIONE PAGAMENTI" error="Selezionare 'NO' se il documento non è soggeto alla Scissione Pagamenti" sqref="I34:I42" xr:uid="{06193755-1BA4-4CF5-8A3B-2A84657AB214}">
      <formula1>"SI,NO"</formula1>
    </dataValidation>
    <dataValidation type="list" allowBlank="1" showInputMessage="1" showErrorMessage="1" errorTitle="SCISSIONE PAGAMENTI" error="Selezionare 'NO' se il documento non è soggeto alla Scissione Pagamenti" sqref="I35:I42" xr:uid="{20D92180-F9D8-450F-AC0E-8B9D6A290997}">
      <formula1>"SI,NO"</formula1>
    </dataValidation>
    <dataValidation type="list" allowBlank="1" showInputMessage="1" showErrorMessage="1" errorTitle="SCISSIONE PAGAMENTI" error="Selezionare 'NO' se il documento non è soggeto alla Scissione Pagamenti" sqref="I36:I42" xr:uid="{D71927E6-6874-4D8F-9559-27BB556984E7}">
      <formula1>"SI,NO"</formula1>
    </dataValidation>
    <dataValidation type="list" allowBlank="1" showInputMessage="1" showErrorMessage="1" errorTitle="SCISSIONE PAGAMENTI" error="Selezionare 'NO' se il documento non è soggeto alla Scissione Pagamenti" sqref="I37:I42" xr:uid="{B309A78C-D408-4B78-9EE9-D290185DB1BF}">
      <formula1>"SI,NO"</formula1>
    </dataValidation>
    <dataValidation type="list" allowBlank="1" showInputMessage="1" showErrorMessage="1" errorTitle="SCISSIONE PAGAMENTI" error="Selezionare 'NO' se il documento non è soggeto alla Scissione Pagamenti" sqref="I38:I42" xr:uid="{EE88B2ED-3C52-4A42-B856-FBFA16437DCD}">
      <formula1>"SI,NO"</formula1>
    </dataValidation>
    <dataValidation type="list" allowBlank="1" showInputMessage="1" showErrorMessage="1" errorTitle="SCISSIONE PAGAMENTI" error="Selezionare 'NO' se il documento non è soggeto alla Scissione Pagamenti" sqref="I39:I42" xr:uid="{DBE37061-B804-4F17-9E2C-CFB714C08882}">
      <formula1>"SI,NO"</formula1>
    </dataValidation>
    <dataValidation type="list" allowBlank="1" showInputMessage="1" showErrorMessage="1" errorTitle="SCISSIONE PAGAMENTI" error="Selezionare 'NO' se il documento non è soggeto alla Scissione Pagamenti" sqref="I40:I42" xr:uid="{6D31EB1E-CB25-415A-BB0B-AD6F3788BA3F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208B-FCF1-474E-8122-A463D89429F7}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7" width="9.140625" style="107" customWidth="1"/>
    <col min="18" max="18" width="9.140625" style="151" customWidth="1"/>
    <col min="19" max="16384" width="9.140625" style="107"/>
  </cols>
  <sheetData>
    <row r="1" spans="1:18" s="90" customFormat="1" ht="23.1" customHeight="1" x14ac:dyDescent="0.2">
      <c r="A1" s="30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202"/>
    </row>
    <row r="2" spans="1:18" s="97" customFormat="1" ht="15" customHeight="1" x14ac:dyDescent="0.2">
      <c r="R2" s="203"/>
    </row>
    <row r="3" spans="1:18" s="90" customFormat="1" ht="23.1" customHeight="1" x14ac:dyDescent="0.2">
      <c r="A3" s="269" t="s">
        <v>111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41"/>
      <c r="R3" s="202"/>
    </row>
    <row r="4" spans="1:18" s="90" customFormat="1" x14ac:dyDescent="0.2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39"/>
      <c r="R4" s="202"/>
    </row>
    <row r="5" spans="1:18" s="90" customFormat="1" ht="23.1" customHeight="1" x14ac:dyDescent="0.2">
      <c r="A5" s="296" t="s">
        <v>110</v>
      </c>
      <c r="B5" s="296"/>
      <c r="C5" s="296"/>
      <c r="D5" s="296"/>
      <c r="E5" s="296"/>
      <c r="F5" s="296"/>
      <c r="G5" s="296"/>
      <c r="H5" s="296"/>
      <c r="I5" s="297"/>
      <c r="J5" s="225" t="s">
        <v>109</v>
      </c>
      <c r="K5" s="240"/>
      <c r="L5" s="240"/>
      <c r="M5" s="240"/>
      <c r="N5" s="240"/>
      <c r="O5" s="240"/>
      <c r="P5" s="240"/>
      <c r="Q5" s="241"/>
      <c r="R5" s="202"/>
    </row>
    <row r="6" spans="1:18" s="90" customFormat="1" ht="23.1" customHeight="1" x14ac:dyDescent="0.2">
      <c r="C6" s="305" t="s">
        <v>97</v>
      </c>
      <c r="D6" s="306"/>
      <c r="E6" s="306"/>
      <c r="F6" s="306"/>
      <c r="G6" s="307"/>
      <c r="H6" s="195">
        <v>0</v>
      </c>
      <c r="I6" s="199"/>
      <c r="J6" s="303" t="s">
        <v>97</v>
      </c>
      <c r="K6" s="303"/>
      <c r="L6" s="303"/>
      <c r="M6" s="303"/>
      <c r="N6" s="304"/>
      <c r="O6" s="200">
        <v>0</v>
      </c>
      <c r="P6" s="290"/>
      <c r="Q6" s="291"/>
      <c r="R6" s="202"/>
    </row>
    <row r="7" spans="1:18" s="90" customFormat="1" ht="23.1" customHeight="1" x14ac:dyDescent="0.2">
      <c r="C7" s="305" t="s">
        <v>115</v>
      </c>
      <c r="D7" s="306"/>
      <c r="E7" s="306"/>
      <c r="F7" s="306"/>
      <c r="G7" s="196"/>
      <c r="H7" s="195">
        <v>0</v>
      </c>
      <c r="I7" s="197"/>
      <c r="J7" s="301" t="s">
        <v>115</v>
      </c>
      <c r="K7" s="301"/>
      <c r="L7" s="301"/>
      <c r="M7" s="301"/>
      <c r="N7" s="302"/>
      <c r="O7" s="198">
        <v>0</v>
      </c>
      <c r="P7" s="292"/>
      <c r="Q7" s="293"/>
      <c r="R7" s="202"/>
    </row>
    <row r="8" spans="1:18" s="90" customFormat="1" ht="23.1" customHeight="1" x14ac:dyDescent="0.2">
      <c r="C8" s="305" t="s">
        <v>116</v>
      </c>
      <c r="D8" s="306"/>
      <c r="E8" s="306"/>
      <c r="F8" s="306"/>
      <c r="G8" s="196"/>
      <c r="H8" s="195">
        <f>H6-H7</f>
        <v>0</v>
      </c>
      <c r="I8" s="193"/>
      <c r="J8" s="298" t="s">
        <v>117</v>
      </c>
      <c r="K8" s="298"/>
      <c r="L8" s="298"/>
      <c r="M8" s="298"/>
      <c r="N8" s="299"/>
      <c r="O8" s="194">
        <v>0</v>
      </c>
      <c r="P8" s="294"/>
      <c r="Q8" s="295"/>
      <c r="R8" s="202"/>
    </row>
    <row r="9" spans="1:18" s="90" customFormat="1" x14ac:dyDescent="0.2">
      <c r="C9" s="192"/>
      <c r="D9" s="192"/>
      <c r="E9" s="192"/>
      <c r="F9" s="192"/>
      <c r="G9" s="191"/>
      <c r="H9" s="190"/>
      <c r="I9" s="164"/>
      <c r="J9" s="167"/>
      <c r="K9" s="167"/>
      <c r="L9" s="167"/>
      <c r="M9" s="167"/>
      <c r="N9" s="167"/>
      <c r="O9" s="189"/>
      <c r="P9" s="284"/>
      <c r="Q9" s="241"/>
      <c r="R9" s="202"/>
    </row>
    <row r="10" spans="1:18" s="90" customFormat="1" ht="16.5" customHeight="1" x14ac:dyDescent="0.2">
      <c r="A10" s="285" t="s">
        <v>108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7"/>
      <c r="R10" s="202"/>
    </row>
    <row r="11" spans="1:18" s="90" customFormat="1" ht="23.1" customHeight="1" x14ac:dyDescent="0.2">
      <c r="A11" s="225" t="s">
        <v>14</v>
      </c>
      <c r="B11" s="246"/>
      <c r="C11" s="225" t="s">
        <v>15</v>
      </c>
      <c r="D11" s="245"/>
      <c r="E11" s="245"/>
      <c r="F11" s="245"/>
      <c r="G11" s="245"/>
      <c r="H11" s="245"/>
      <c r="I11" s="246"/>
      <c r="J11" s="225" t="s">
        <v>1</v>
      </c>
      <c r="K11" s="246"/>
      <c r="L11" s="149"/>
      <c r="M11" s="225" t="s">
        <v>64</v>
      </c>
      <c r="N11" s="245"/>
      <c r="O11" s="245"/>
      <c r="P11" s="245"/>
      <c r="Q11" s="241"/>
      <c r="R11" s="202"/>
    </row>
    <row r="12" spans="1:18" ht="36" customHeight="1" x14ac:dyDescent="0.2">
      <c r="A12" s="104" t="s">
        <v>21</v>
      </c>
      <c r="B12" s="188" t="s">
        <v>107</v>
      </c>
      <c r="C12" s="104" t="s">
        <v>24</v>
      </c>
      <c r="D12" s="105" t="s">
        <v>25</v>
      </c>
      <c r="E12" s="187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204" t="s">
        <v>105</v>
      </c>
      <c r="M12" s="129" t="s">
        <v>66</v>
      </c>
      <c r="N12" s="129" t="s">
        <v>104</v>
      </c>
      <c r="O12" s="205" t="s">
        <v>114</v>
      </c>
      <c r="P12" s="129" t="s">
        <v>65</v>
      </c>
      <c r="Q12" s="201" t="s">
        <v>68</v>
      </c>
    </row>
    <row r="13" spans="1:18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8" x14ac:dyDescent="0.2">
      <c r="C14" s="107"/>
      <c r="D14" s="107"/>
      <c r="E14" s="107"/>
      <c r="F14" s="107"/>
      <c r="G14" s="107"/>
      <c r="H14" s="107"/>
      <c r="I14" s="107"/>
      <c r="J14" s="107"/>
      <c r="K14" s="186"/>
    </row>
    <row r="15" spans="1:18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8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20"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  <mergeCell ref="P9:Q9"/>
    <mergeCell ref="A10:Q10"/>
    <mergeCell ref="M11:Q11"/>
    <mergeCell ref="J5:Q5"/>
    <mergeCell ref="A3:Q3"/>
    <mergeCell ref="A4:Q4"/>
    <mergeCell ref="P6:Q6"/>
    <mergeCell ref="P7:Q7"/>
    <mergeCell ref="P8:Q8"/>
    <mergeCell ref="C11:I11"/>
  </mergeCells>
  <dataValidations count="1">
    <dataValidation type="list" allowBlank="1" showInputMessage="1" showErrorMessage="1" sqref="P13" xr:uid="{04B375C3-F845-41F6-8444-47AB820E4373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Ufficio Ragioneria</cp:lastModifiedBy>
  <cp:lastPrinted>2015-01-23T09:39:52Z</cp:lastPrinted>
  <dcterms:created xsi:type="dcterms:W3CDTF">1996-11-05T10:16:36Z</dcterms:created>
  <dcterms:modified xsi:type="dcterms:W3CDTF">2025-04-23T07:29:39Z</dcterms:modified>
</cp:coreProperties>
</file>